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IHernandez/Desktop/"/>
    </mc:Choice>
  </mc:AlternateContent>
  <xr:revisionPtr revIDLastSave="0" documentId="13_ncr:1_{5AB32E30-2922-DC43-8852-66DA327E2CAB}" xr6:coauthVersionLast="47" xr6:coauthVersionMax="47" xr10:uidLastSave="{00000000-0000-0000-0000-000000000000}"/>
  <bookViews>
    <workbookView xWindow="0" yWindow="500" windowWidth="51200" windowHeight="26660" xr2:uid="{00000000-000D-0000-FFFF-FFFF00000000}"/>
  </bookViews>
  <sheets>
    <sheet name="Concesiones" sheetId="1" r:id="rId1"/>
    <sheet name="Resumen" sheetId="2" r:id="rId2"/>
    <sheet name="Organismos" sheetId="3" r:id="rId3"/>
    <sheet name="Territorios" sheetId="4" r:id="rId4"/>
    <sheet name="Verificación"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4" l="1"/>
  <c r="E24" i="4"/>
  <c r="D24" i="4"/>
  <c r="F24" i="4" s="1"/>
  <c r="G24" i="4" s="1"/>
  <c r="C24" i="4"/>
  <c r="E23" i="4"/>
  <c r="D23" i="4"/>
  <c r="F23" i="4" s="1"/>
  <c r="G23" i="4" s="1"/>
  <c r="C23" i="4"/>
  <c r="H23" i="4" s="1"/>
  <c r="E22" i="4"/>
  <c r="D22" i="4"/>
  <c r="F22" i="4" s="1"/>
  <c r="G22" i="4" s="1"/>
  <c r="C22" i="4"/>
  <c r="H22" i="4" s="1"/>
  <c r="E21" i="4"/>
  <c r="D21" i="4"/>
  <c r="F21" i="4" s="1"/>
  <c r="G21" i="4" s="1"/>
  <c r="C21" i="4"/>
  <c r="H21" i="4" s="1"/>
  <c r="E20" i="4"/>
  <c r="D20" i="4"/>
  <c r="F20" i="4" s="1"/>
  <c r="G20" i="4" s="1"/>
  <c r="C20" i="4"/>
  <c r="H20" i="4" s="1"/>
  <c r="E19" i="4"/>
  <c r="D19" i="4"/>
  <c r="F19" i="4" s="1"/>
  <c r="G19" i="4" s="1"/>
  <c r="C19" i="4"/>
  <c r="H19" i="4" s="1"/>
  <c r="E18" i="4"/>
  <c r="D18" i="4"/>
  <c r="F18" i="4" s="1"/>
  <c r="G18" i="4" s="1"/>
  <c r="C18" i="4"/>
  <c r="H18" i="4" s="1"/>
  <c r="E17" i="4"/>
  <c r="D17" i="4"/>
  <c r="F17" i="4" s="1"/>
  <c r="G17" i="4" s="1"/>
  <c r="C17" i="4"/>
  <c r="H17" i="4" s="1"/>
  <c r="E16" i="4"/>
  <c r="D16" i="4"/>
  <c r="F16" i="4" s="1"/>
  <c r="G16" i="4" s="1"/>
  <c r="C16" i="4"/>
  <c r="H16" i="4" s="1"/>
  <c r="E15" i="4"/>
  <c r="D15" i="4"/>
  <c r="F15" i="4" s="1"/>
  <c r="G15" i="4" s="1"/>
  <c r="C15" i="4"/>
  <c r="H15" i="4" s="1"/>
  <c r="E14" i="4"/>
  <c r="D14" i="4"/>
  <c r="F14" i="4" s="1"/>
  <c r="G14" i="4" s="1"/>
  <c r="C14" i="4"/>
  <c r="H14" i="4" s="1"/>
  <c r="E13" i="4"/>
  <c r="D13" i="4"/>
  <c r="F13" i="4" s="1"/>
  <c r="G13" i="4" s="1"/>
  <c r="C13" i="4"/>
  <c r="H13" i="4" s="1"/>
  <c r="H12" i="4"/>
  <c r="E12" i="4"/>
  <c r="D12" i="4"/>
  <c r="F12" i="4" s="1"/>
  <c r="G12" i="4" s="1"/>
  <c r="C12" i="4"/>
  <c r="E11" i="4"/>
  <c r="D11" i="4"/>
  <c r="F11" i="4" s="1"/>
  <c r="G11" i="4" s="1"/>
  <c r="C11" i="4"/>
  <c r="H11" i="4" s="1"/>
  <c r="E10" i="4"/>
  <c r="D10" i="4"/>
  <c r="F10" i="4" s="1"/>
  <c r="G10" i="4" s="1"/>
  <c r="C10" i="4"/>
  <c r="H10" i="4" s="1"/>
  <c r="E9" i="4"/>
  <c r="D9" i="4"/>
  <c r="F9" i="4" s="1"/>
  <c r="G9" i="4" s="1"/>
  <c r="C9" i="4"/>
  <c r="H9" i="4" s="1"/>
  <c r="E8" i="4"/>
  <c r="D8" i="4"/>
  <c r="F8" i="4" s="1"/>
  <c r="G8" i="4" s="1"/>
  <c r="C8" i="4"/>
  <c r="H8" i="4" s="1"/>
  <c r="E7" i="4"/>
  <c r="D7" i="4"/>
  <c r="F7" i="4" s="1"/>
  <c r="G7" i="4" s="1"/>
  <c r="C7" i="4"/>
  <c r="H7" i="4" s="1"/>
  <c r="E6" i="4"/>
  <c r="E26" i="4" s="1"/>
  <c r="D6" i="4"/>
  <c r="D26" i="4" s="1"/>
  <c r="C6" i="4"/>
  <c r="H6" i="4" s="1"/>
  <c r="F40" i="3"/>
  <c r="H40" i="3" s="1"/>
  <c r="E40" i="3"/>
  <c r="G39" i="3"/>
  <c r="F39" i="3"/>
  <c r="H39" i="3" s="1"/>
  <c r="E39" i="3"/>
  <c r="G38" i="3"/>
  <c r="F38" i="3"/>
  <c r="E38" i="3"/>
  <c r="F37" i="3"/>
  <c r="H37" i="3" s="1"/>
  <c r="E37" i="3"/>
  <c r="G36" i="3"/>
  <c r="F36" i="3"/>
  <c r="H36" i="3" s="1"/>
  <c r="E36" i="3"/>
  <c r="G35" i="3"/>
  <c r="F35" i="3"/>
  <c r="H35" i="3" s="1"/>
  <c r="E35" i="3"/>
  <c r="F34" i="3"/>
  <c r="E34" i="3"/>
  <c r="F33" i="3"/>
  <c r="G33" i="3" s="1"/>
  <c r="E33" i="3"/>
  <c r="G32" i="3"/>
  <c r="F32" i="3"/>
  <c r="H32" i="3" s="1"/>
  <c r="E32" i="3"/>
  <c r="F31" i="3"/>
  <c r="H31" i="3" s="1"/>
  <c r="E31" i="3"/>
  <c r="G30" i="3"/>
  <c r="F30" i="3"/>
  <c r="H30" i="3" s="1"/>
  <c r="E30" i="3"/>
  <c r="G29" i="3"/>
  <c r="F29" i="3"/>
  <c r="E29" i="3"/>
  <c r="F28" i="3"/>
  <c r="H28" i="3" s="1"/>
  <c r="E28" i="3"/>
  <c r="F27" i="3"/>
  <c r="H27" i="3" s="1"/>
  <c r="E27" i="3"/>
  <c r="F26" i="3"/>
  <c r="G26" i="3" s="1"/>
  <c r="E26" i="3"/>
  <c r="G25" i="3"/>
  <c r="F25" i="3"/>
  <c r="H25" i="3" s="1"/>
  <c r="E25" i="3"/>
  <c r="G24" i="3"/>
  <c r="F24" i="3"/>
  <c r="E24" i="3"/>
  <c r="F23" i="3"/>
  <c r="G23" i="3" s="1"/>
  <c r="E23" i="3"/>
  <c r="F22" i="3"/>
  <c r="H22" i="3" s="1"/>
  <c r="E22" i="3"/>
  <c r="G21" i="3"/>
  <c r="F21" i="3"/>
  <c r="H21" i="3" s="1"/>
  <c r="E21" i="3"/>
  <c r="G20" i="3"/>
  <c r="F20" i="3"/>
  <c r="E20" i="3"/>
  <c r="F19" i="3"/>
  <c r="G19" i="3" s="1"/>
  <c r="E19" i="3"/>
  <c r="F18" i="3"/>
  <c r="H18" i="3" s="1"/>
  <c r="E18" i="3"/>
  <c r="F17" i="3"/>
  <c r="H17" i="3" s="1"/>
  <c r="E17" i="3"/>
  <c r="F16" i="3"/>
  <c r="G16" i="3" s="1"/>
  <c r="E16" i="3"/>
  <c r="H15" i="3"/>
  <c r="G15" i="3"/>
  <c r="F15" i="3"/>
  <c r="E15" i="3"/>
  <c r="G14" i="3"/>
  <c r="F14" i="3"/>
  <c r="E14" i="3"/>
  <c r="G13" i="3"/>
  <c r="F13" i="3"/>
  <c r="H13" i="3" s="1"/>
  <c r="E13" i="3"/>
  <c r="F12" i="3"/>
  <c r="H12" i="3" s="1"/>
  <c r="E12" i="3"/>
  <c r="G11" i="3"/>
  <c r="F11" i="3"/>
  <c r="H11" i="3" s="1"/>
  <c r="E11" i="3"/>
  <c r="G10" i="3"/>
  <c r="F10" i="3"/>
  <c r="E10" i="3"/>
  <c r="F9" i="3"/>
  <c r="G9" i="3" s="1"/>
  <c r="E9" i="3"/>
  <c r="G8" i="3"/>
  <c r="F8" i="3"/>
  <c r="H8" i="3" s="1"/>
  <c r="E8" i="3"/>
  <c r="G7" i="3"/>
  <c r="F7" i="3"/>
  <c r="H7" i="3" s="1"/>
  <c r="E7" i="3"/>
  <c r="G6" i="3"/>
  <c r="F6" i="3"/>
  <c r="H6" i="3" s="1"/>
  <c r="E6" i="3"/>
  <c r="C23" i="2"/>
  <c r="B23" i="2"/>
  <c r="C22" i="2"/>
  <c r="B22" i="2"/>
  <c r="C21" i="2"/>
  <c r="B21" i="2"/>
  <c r="C20" i="2"/>
  <c r="B20" i="2"/>
  <c r="C19" i="2"/>
  <c r="B19" i="2"/>
  <c r="C15" i="2"/>
  <c r="B15" i="2"/>
  <c r="C14" i="2"/>
  <c r="B14" i="2"/>
  <c r="C13" i="2"/>
  <c r="C27" i="4" s="1"/>
  <c r="B13" i="2"/>
  <c r="F27" i="4" s="1"/>
  <c r="C7" i="2"/>
  <c r="B7" i="2"/>
  <c r="B8" i="2" s="1"/>
  <c r="G31" i="3" l="1"/>
  <c r="G17" i="3"/>
  <c r="G22" i="3"/>
  <c r="G27" i="3"/>
  <c r="G18" i="3"/>
  <c r="G28" i="3"/>
  <c r="G37" i="3"/>
  <c r="H14" i="3"/>
  <c r="H24" i="3"/>
  <c r="H38" i="3"/>
  <c r="H34" i="3"/>
  <c r="B29" i="2"/>
  <c r="H10" i="3"/>
  <c r="H20" i="3"/>
  <c r="H29" i="3"/>
  <c r="G34" i="3"/>
  <c r="G40" i="3"/>
  <c r="H26" i="3"/>
  <c r="H33" i="3"/>
  <c r="H19" i="3"/>
  <c r="H9" i="3"/>
  <c r="H16" i="3"/>
  <c r="H23" i="3"/>
  <c r="G12" i="3"/>
  <c r="C26" i="4"/>
  <c r="C28" i="4" s="1"/>
  <c r="F6" i="4"/>
  <c r="C8" i="2"/>
  <c r="C9" i="2" s="1"/>
  <c r="B9" i="2"/>
  <c r="F26" i="4" l="1"/>
  <c r="F28" i="4" s="1"/>
  <c r="G6" i="4"/>
  <c r="G26" i="4" s="1"/>
  <c r="B32" i="2"/>
</calcChain>
</file>

<file path=xl/sharedStrings.xml><?xml version="1.0" encoding="utf-8"?>
<sst xmlns="http://schemas.openxmlformats.org/spreadsheetml/2006/main" count="1789" uniqueCount="782">
  <si>
    <t>Año</t>
  </si>
  <si>
    <t>Fecha de concesión</t>
  </si>
  <si>
    <t>Código de concesión</t>
  </si>
  <si>
    <t>Nivel</t>
  </si>
  <si>
    <t>Administración</t>
  </si>
  <si>
    <t>Órgano concedente</t>
  </si>
  <si>
    <t>Beneficiario</t>
  </si>
  <si>
    <t>Convocatoria / objeto</t>
  </si>
  <si>
    <t>Importe concedido (€)</t>
  </si>
  <si>
    <t>Instrumento</t>
  </si>
  <si>
    <t>Procedimiento</t>
  </si>
  <si>
    <t>Código BDNS</t>
  </si>
  <si>
    <t>Fuente oficial</t>
  </si>
  <si>
    <t>Bases / normativa</t>
  </si>
  <si>
    <t>SB157586074</t>
  </si>
  <si>
    <t>AUTONOMICA</t>
  </si>
  <si>
    <t>CANTABRIA</t>
  </si>
  <si>
    <t>CENTRO DE INVESTIGACIÓN DEL MEDIO AMBIENTE</t>
  </si>
  <si>
    <t>G28795961 SOCIEDAD ESPAÑOLA DE ORNITOLOGIA</t>
  </si>
  <si>
    <t>SUBVENCIÓN NOMINATIVA A SEO/BIRDLIFE CANTABRIA (PROGRAMA DE COOPERACIÓN E INVESTIGACIÓN)</t>
  </si>
  <si>
    <t>SUBVENCIÓN y ENTREGA DINERARIA SIN CONTRAPRESTACIÓN</t>
  </si>
  <si>
    <t>Concesión directa - instrumental</t>
  </si>
  <si>
    <t>932449</t>
  </si>
  <si>
    <t>https://www.infosubvenciones.es/bdnstrans/GE/es/convocatorias/932449</t>
  </si>
  <si>
    <t>https://boc.cantabria.es/boces/boletines.do?boton=accesos&amp;id=44846#dpto13116</t>
  </si>
  <si>
    <t>Cantabria</t>
  </si>
  <si>
    <t>OT156050025</t>
  </si>
  <si>
    <t>LOCAL</t>
  </si>
  <si>
    <t>SANTANDER</t>
  </si>
  <si>
    <t>AYUNTAMIENTO DE SANTANDER</t>
  </si>
  <si>
    <t>G28795961 SOCIEDAD ESPAÑOLA DE ORNITOLOGÍA SEO/BIRDLIFE</t>
  </si>
  <si>
    <t>CONVENIO DE COLABORACIÓN ENTRE EL AYUNTAMIENTO DE SANTANDER Y SEO/BIRDLIFE (SOCIEDAD ESPAÑOLA DE ORNITOLOGÍA) PARA LA CONTINUACIÓN DE LAS ACTIVIDADES DE INVESTIGACIÓN, CONSERVACIÓN Y EDUCACIÓN AMBIENTAL PUESTAS EN MARCHA CON EL PROYECTO "SANTANDER CAPITAL</t>
  </si>
  <si>
    <t>OTROS INSTRUMENTOS DE AYUDA</t>
  </si>
  <si>
    <t>925867</t>
  </si>
  <si>
    <t>https://www.infosubvenciones.es/bdnstrans/GE/es/convocatorias/925867</t>
  </si>
  <si>
    <t>https://www.santander.es/ayuntamiento/gobierno-municipal/presupuestos/2026</t>
  </si>
  <si>
    <t>SB153748729</t>
  </si>
  <si>
    <t>COMUNIDAD DE MADRID</t>
  </si>
  <si>
    <t>CONSEJERÍA ECONOMÍA, HACIENDA Y EMPLEO</t>
  </si>
  <si>
    <t>FINANCIACION EST - TRAM.ANT.2026: LINEA 5_FOMENTO CONTR. PERSONAS DISCAP.</t>
  </si>
  <si>
    <t>877770</t>
  </si>
  <si>
    <t>https://www.infosubvenciones.es/bdnstrans/GE/es/convocatorias/877770</t>
  </si>
  <si>
    <t>https://www.bocm.es/boletin/CM_Orden_BOCM/2024/12/30/BOCM-20241230-21.PDF</t>
  </si>
  <si>
    <t>Comunidad de Madrid</t>
  </si>
  <si>
    <t>SB155753185</t>
  </si>
  <si>
    <t>CASTELLÓN DE LA PLANA/CASTELLÓ DE LA PLANA</t>
  </si>
  <si>
    <t>AYUNTAMIENTO DE CASTELLÓN DE LA PLANA/CASTELLÓ DE LA PLANA</t>
  </si>
  <si>
    <t>Convenio de colaboración entre el Ayuntamiento de Castellón de la Plana y la Sociedad Española de Ornitología (SEO/BIRDLIFE) para la financiación de acciones del proyecto "Castellón Naturaleza en Red"</t>
  </si>
  <si>
    <t>915853</t>
  </si>
  <si>
    <t>https://www.infosubvenciones.es/bdnstrans/GE/es/convocatorias/915853</t>
  </si>
  <si>
    <t>www.castello.es</t>
  </si>
  <si>
    <t>Comunitat Valenciana</t>
  </si>
  <si>
    <t>SB152895911</t>
  </si>
  <si>
    <t>DIPUTACIÓN PROV. DE GIRONA</t>
  </si>
  <si>
    <t>DIPUTACIÓN PROVINCIAL DE GIRONA</t>
  </si>
  <si>
    <t>CONVOCATÒRIA PATRIMONI NATURAL ONL 2026-27</t>
  </si>
  <si>
    <t>Concurrencia competitiva - canónica</t>
  </si>
  <si>
    <t>857785</t>
  </si>
  <si>
    <t>https://www.infosubvenciones.es/bdnstrans/GE/es/convocatorias/857785</t>
  </si>
  <si>
    <t>http://www.ddgi.cat/basescast/2025/Bases_subv_actuacions_org_no_lucratives_conservacio_patrimoni_natural_i_custodia_territori.pdf</t>
  </si>
  <si>
    <t>Cataluña</t>
  </si>
  <si>
    <t>SB155025905</t>
  </si>
  <si>
    <t>ESTADO</t>
  </si>
  <si>
    <t>MINISTERIO PARA LA TRANSICIÓN ECOLÓGICA Y EL RETO DEMOGRÁFICO</t>
  </si>
  <si>
    <t>FUNDACIÓN BIODIVERSIDAD</t>
  </si>
  <si>
    <t>CONVENIO ENTRE LA FUNDACIÓN BIODIVERSIDAD F.S.P. Y SOCIEDAD ESPAÑOLA DE ORNITOLOGÍA SEO PARA LA EJECUCIÓN DE LAS ACCIONES INCLUIDAS EN EL PROYECTO LIFE HUMEDALES (LIFE24-IPN-ES-LIFE HUMEDALES)</t>
  </si>
  <si>
    <t>918841</t>
  </si>
  <si>
    <t>https://www.infosubvenciones.es/bdnstrans/GE/es/convocatorias/918841</t>
  </si>
  <si>
    <t>https://fundacion-biodiversidad.es/</t>
  </si>
  <si>
    <t>SB151250636</t>
  </si>
  <si>
    <t>PRINCIPADO DE ASTURIAS</t>
  </si>
  <si>
    <t>CONSEJERÍA DE MEDIO RURAL Y POLÍTICA AGRARIA</t>
  </si>
  <si>
    <t>G28795961 SOCIEDAD ESPAÑOLA DE ORNITOLOGIA.</t>
  </si>
  <si>
    <t>Subvención nominativa Sociedad Española de Ornitología (SEOL/BirdLife) 2026</t>
  </si>
  <si>
    <t>897706</t>
  </si>
  <si>
    <t>https://www.infosubvenciones.es/bdnstrans/GE/es/convocatorias/897706</t>
  </si>
  <si>
    <t>https://transparencia.asturias.es/economica/presupuestos-cuentas/leyes-presupuestos</t>
  </si>
  <si>
    <t>Principado de Asturias</t>
  </si>
  <si>
    <t>SB157099347</t>
  </si>
  <si>
    <t>VITORIA-GASTEIZ</t>
  </si>
  <si>
    <t>AYUNTAMIENTO DE VITORIA-GASTEIZ</t>
  </si>
  <si>
    <t>G28795961 SOCIEDAD ESPAÑOLA DE ORNITOLOGIA SEO-BRIDLIFE</t>
  </si>
  <si>
    <t>El objeto de este convenio es conceder a la SEO/BirdLife una subvención nominativa por parte del CEA por importe de 5.000,00.-€ con el fin de colaborar en la financiación de los gastos derivados del desarrollo de un programa de activación ciudadana en ...</t>
  </si>
  <si>
    <t>929843</t>
  </si>
  <si>
    <t>https://www.infosubvenciones.es/bdnstrans/GE/es/convocatorias/929843</t>
  </si>
  <si>
    <t>http://www.araba.eus/botha/Boletines/2023/088/2023_088_02293_C.pdf</t>
  </si>
  <si>
    <t>País Vasco</t>
  </si>
  <si>
    <t>SB157564626</t>
  </si>
  <si>
    <t>CONSEJERÍA DE DESARROLLO RURAL, GANADERÍA, PESCA Y ALIMENTACIÓN</t>
  </si>
  <si>
    <t>G28795961 SOCIEDAD ESPAÑOLA ORNITOLOGIA</t>
  </si>
  <si>
    <t>SUBVENCION NOMINATIVA A FAVOR DE LA SOCIEDAD ESPAÑOLA DE ORNITOLOGIA - LIFE STEPS FOR LIFE</t>
  </si>
  <si>
    <t>918175</t>
  </si>
  <si>
    <t>https://www.infosubvenciones.es/bdnstrans/GE/es/convocatorias/918175</t>
  </si>
  <si>
    <t>https://boc.cantabria.es/boces/verBoletinExtraordinario.do?id=44846</t>
  </si>
  <si>
    <t>SB157564620</t>
  </si>
  <si>
    <t>SUBVENCION NOMINATIVA A FAVOR DE LA SOCIEDAD ESPAÑOLA DE ORNITOLOGIA - SEGUIMIENTO DIRECTIVA AVES</t>
  </si>
  <si>
    <t>918182</t>
  </si>
  <si>
    <t>https://www.infosubvenciones.es/bdnstrans/GE/es/convocatorias/918182</t>
  </si>
  <si>
    <t>SB157564357</t>
  </si>
  <si>
    <t>SUBVENCION NOMINATIVA A FAVOR DE LA SOCIEDAD ESPAÑOLA DE ORNITOLOGIA - LIFE COOP CORTADERIA 2026</t>
  </si>
  <si>
    <t>917436</t>
  </si>
  <si>
    <t>https://www.infosubvenciones.es/bdnstrans/GE/es/convocatorias/917436</t>
  </si>
  <si>
    <t>SB144786463</t>
  </si>
  <si>
    <t>Resolución de la Fundación Biodiversidad que aprueba la publicación de la convocatoria de concesión de subvenciones para apoyo a a programas y proyectos de impulso a la bioeconomía, cofinanciada por el Fondo Europeo de Desarrollo Regional (FEDER)</t>
  </si>
  <si>
    <t>835470</t>
  </si>
  <si>
    <t>https://www.infosubvenciones.es/bdnstrans/GE/es/convocatorias/835470</t>
  </si>
  <si>
    <t>https://www.boe.es/buscar/doc.php?id=BOE-A-2024-19987</t>
  </si>
  <si>
    <t>SB144786458</t>
  </si>
  <si>
    <t>SB141937503</t>
  </si>
  <si>
    <t>Convocatoria de concesión de subvenciones para el fomento de la economía azul y el impulso de la sostenibilidad pesquera y acuícola, en el marco del Programa Pleamar, cofinanciado por el FEMPA, en 2025</t>
  </si>
  <si>
    <t>833416</t>
  </si>
  <si>
    <t>https://www.infosubvenciones.es/bdnstrans/GE/es/convocatorias/833416</t>
  </si>
  <si>
    <t>https://www.boe.es/buscar/doc.php?id=BOE-A-2023-17796</t>
  </si>
  <si>
    <t>SB141937502</t>
  </si>
  <si>
    <t>SB141937424</t>
  </si>
  <si>
    <t>SB141937422</t>
  </si>
  <si>
    <t>SB141937417</t>
  </si>
  <si>
    <t>SB141937415</t>
  </si>
  <si>
    <t>SB141516469</t>
  </si>
  <si>
    <t>ZARAGOZA</t>
  </si>
  <si>
    <t>AYUNTAMIENTO DE ZARAGOZA</t>
  </si>
  <si>
    <t>G28795961 SOCIEDAD ESPAÑOLA DE ORNITOLOGÍA SEO</t>
  </si>
  <si>
    <t>Convenio entre el Ayuntamiento de Zaragoza y la Sociedad Española de Ornitología para seguimiento de indicadores de biodiversidad en la ciudad de Zaragoza 2025</t>
  </si>
  <si>
    <t>886302</t>
  </si>
  <si>
    <t>https://www.infosubvenciones.es/bdnstrans/GE/es/convocatorias/886302</t>
  </si>
  <si>
    <t>http://bop.dpz.es/BOPZ/UploadServlet?ruta=Boletines\2016\236\bop.pdf</t>
  </si>
  <si>
    <t>Aragón</t>
  </si>
  <si>
    <t>SB138732478</t>
  </si>
  <si>
    <t>CATALUÑA</t>
  </si>
  <si>
    <t>DEPARTAMENT DE TERRITORI, HABITATGE I TRANSICIÓ ECOLÒGICA</t>
  </si>
  <si>
    <t>G28795961 SOCIETAT ESPANYOLA D'ORNITOLOGIA</t>
  </si>
  <si>
    <t>Subvenciones a entidades sin ánimo de lucro, ayuntamientos y consorcios para la compra de fincas para los años 2025 y 2026</t>
  </si>
  <si>
    <t>839996</t>
  </si>
  <si>
    <t>https://www.infosubvenciones.es/bdnstrans/GE/es/convocatorias/839996</t>
  </si>
  <si>
    <t>https://dogc.gencat.cat/es/sumari-del-dogc/index.html?numDOGC=9278</t>
  </si>
  <si>
    <t>SB147936680</t>
  </si>
  <si>
    <t>ARAGÓN</t>
  </si>
  <si>
    <t>DIRECCIÓN GENERAL DE MEDIO NATURAL</t>
  </si>
  <si>
    <t>G28795961 SDAD ESPAÑOLA DE ORNITOLOGIA</t>
  </si>
  <si>
    <t>Convocatoria de ayudas para la financiación de actuaciones en el Área de Influencia Socioeconómica del Parque Nacional de Ordesa y Monte Perdido, financiada por el Mecanismo de Recuperación y Resiliencia (Next Generation EU) en el marco del PRTR.</t>
  </si>
  <si>
    <t>671004</t>
  </si>
  <si>
    <t>https://www.infosubvenciones.es/bdnstrans/GE/es/convocatorias/671004</t>
  </si>
  <si>
    <t>http://www.boa.aragon.es/cgi-bin/EBOA/BRSCGI?CMD=VEROBJ&amp;MLKOB=1218305224141&amp;type=pdf</t>
  </si>
  <si>
    <t>SB140813403</t>
  </si>
  <si>
    <t>SECRETARÍA DE ESTADO DE MEDIO AMBIENTE</t>
  </si>
  <si>
    <t>G28795961 SOCIEDAD ESPAÑOLA DE ORNITOLOGIA (SEO BIRD LIFE)</t>
  </si>
  <si>
    <t>SUBVENCIÓN A ONGS MEDIOAMBIENTALES PARA FINANCIAR SU PARTICIPACIÓN Y DESARROLLO EN EL PLAN NACIONAL CAMBIO CLIMÁTICO 2021-2030</t>
  </si>
  <si>
    <t>885407</t>
  </si>
  <si>
    <t>https://www.infosubvenciones.es/bdnstrans/GE/es/convocatorias/885407</t>
  </si>
  <si>
    <t>www.miteco.es</t>
  </si>
  <si>
    <t>SB140798122</t>
  </si>
  <si>
    <t>DIRECCIÓN GENERAL DE SERVICIOS</t>
  </si>
  <si>
    <t>G28795961 SOCIEDAD ESPAÑOLA DE ORNITOLOGÍA (SEO/BIRDLIFE)</t>
  </si>
  <si>
    <t>Subvenciones de concesión directa en el ámbito de la transición ecológica para el ejercicio presupuestario 2025</t>
  </si>
  <si>
    <t>885257</t>
  </si>
  <si>
    <t>https://www.infosubvenciones.es/bdnstrans/GE/es/convocatorias/885257</t>
  </si>
  <si>
    <t>https://boe.es/diario_boe/txt.php?id=BOE-A-2025-24109</t>
  </si>
  <si>
    <t>SB136869944</t>
  </si>
  <si>
    <t>CONSEJERÍA DE MEDIO AMBIENTE, AGRICULTURA E INTERIOR</t>
  </si>
  <si>
    <t>SUBVENCIÓN ENTIDADES SIN ÁNIMO DE LUCRO PROYECTOS AMBIENTALES 2025</t>
  </si>
  <si>
    <t>825309</t>
  </si>
  <si>
    <t>https://www.infosubvenciones.es/bdnstrans/GE/es/convocatorias/825309</t>
  </si>
  <si>
    <t>https://www.bocm.es/boletin/CM_Orden_BOCM/2024/07/26/BOCM-20240726-20.PDF</t>
  </si>
  <si>
    <t>SB137925742</t>
  </si>
  <si>
    <t>AYUDAS CONCURRENCIA COMPETITIVA LÍNEA A DESARROLLO ACTIVIDADES INTERÉS GENERAL CONSIDERADAS INTERÉS SOCIAL, EN EL ÁMBITO DE LA INVESTIGACIÓN CIENTÍFICA Y TÉCNICA Y PROTECCIÓN MEDIO AMBIENTE EN MATERIAS DE COMPETENCIA ESTATAL. ANUALIDAD 2025.</t>
  </si>
  <si>
    <t>848938</t>
  </si>
  <si>
    <t>https://www.infosubvenciones.es/bdnstrans/GE/es/convocatorias/848938</t>
  </si>
  <si>
    <t>https://www.boe.es/boe/dias/2023/07/31/pdfs/BOE-A-2023-17623.pdf</t>
  </si>
  <si>
    <t>SB136875497</t>
  </si>
  <si>
    <t>ORGANISMO AUTÓNOMO PARQUES NACIONALES</t>
  </si>
  <si>
    <t>Subvenciones para la realización de Programas de Voluntariado en el Marco del Plan de Sensibilización y Voluntariado en la Red de Parques Nacionales, y Centros y Fincas adscritos al OAPN-2025</t>
  </si>
  <si>
    <t>837090</t>
  </si>
  <si>
    <t>https://www.infosubvenciones.es/bdnstrans/GE/es/convocatorias/837090</t>
  </si>
  <si>
    <t>https://www.boe.es/eli/es/rd/2016/06/24/278</t>
  </si>
  <si>
    <t>SB136549310</t>
  </si>
  <si>
    <t>DIPUTACIÓN PROV. DE TARRAGONA</t>
  </si>
  <si>
    <t>DIPUTACIÓN PROVINCIAL DE TARRAGONA</t>
  </si>
  <si>
    <t>G28795961 SEO BIRD/LIFE</t>
  </si>
  <si>
    <t>2025 Subvencions entitats ambientals MA</t>
  </si>
  <si>
    <t>836214</t>
  </si>
  <si>
    <t>https://www.infosubvenciones.es/bdnstrans/GE/es/convocatorias/836214</t>
  </si>
  <si>
    <t>https://www.diputaciodetarragona.cat/ebop/index.php?op=anunci&amp;id=1723&amp;ebop_any=2019</t>
  </si>
  <si>
    <t>SB137423936</t>
  </si>
  <si>
    <t>876875</t>
  </si>
  <si>
    <t>https://www.infosubvenciones.es/bdnstrans/GE/es/convocatorias/876875</t>
  </si>
  <si>
    <t>https://boc.cantabria.es/boces/verBoletinExtraordinario.do?id=38706</t>
  </si>
  <si>
    <t>SB134869816</t>
  </si>
  <si>
    <t>SUBV. ACC. FORM. CERT. PROF. PNL ASOC.(CPPA 2023)-COMPENSACIÓN EMPRESAS-L2</t>
  </si>
  <si>
    <t>Concesión directa - canónica</t>
  </si>
  <si>
    <t>764283</t>
  </si>
  <si>
    <t>https://www.infosubvenciones.es/bdnstrans/GE/es/convocatorias/764283</t>
  </si>
  <si>
    <t>https://www.boe.es/eli/es/o/2022/09/23/efp942</t>
  </si>
  <si>
    <t>SB133384984</t>
  </si>
  <si>
    <t>Resolución Dirección de la Fundación Biodiversidad, que aprueba publicación de convocatoria de subvenciones para fomentar actuaciones de desarrollo y consolidación de la infraestructura verde de ciudades españolas, cofinanciada por el FEDER.</t>
  </si>
  <si>
    <t>804414</t>
  </si>
  <si>
    <t>https://www.infosubvenciones.es/bdnstrans/GE/es/convocatorias/804414</t>
  </si>
  <si>
    <t>https://www.boe.es/diario_boe/txt.php?id=BOE-A-2024-19987</t>
  </si>
  <si>
    <t>SB133384982</t>
  </si>
  <si>
    <t>SB151508407</t>
  </si>
  <si>
    <t>SB133331662</t>
  </si>
  <si>
    <t>Resolución Dirección de Fundación Biodiversidad que publica la convocatoria de subvenciones para realizar proyectos que contribuyan a la mejora ambiental en el ámbito agropecuario y forestal, y contribución al desarrollo territorial sostenible en Doñana.</t>
  </si>
  <si>
    <t>803854</t>
  </si>
  <si>
    <t>https://www.infosubvenciones.es/bdnstrans/GE/es/convocatorias/803854</t>
  </si>
  <si>
    <t>https://www.boe.es/diario_boe/txt.php?id=BOE-A-2021-12926</t>
  </si>
  <si>
    <t>SB133324666</t>
  </si>
  <si>
    <t>SUBVENCION NOMINATIVA A FAVOR DE LA SOCIEDAD ESPAÑOLA ORNITOLOGIA - LIFE COOP CORTADERIA</t>
  </si>
  <si>
    <t>844733</t>
  </si>
  <si>
    <t>https://www.infosubvenciones.es/bdnstrans/GE/es/convocatorias/844733</t>
  </si>
  <si>
    <t>SB133324660</t>
  </si>
  <si>
    <t>SUBVENCIÓN NOMINARIVA A FAVOR DE SOCIEDAD ESPAÑOLA DE ORNITOLOGÍA- SEGUIMIENTO DIRECTIVA AVES</t>
  </si>
  <si>
    <t>850081</t>
  </si>
  <si>
    <t>https://www.infosubvenciones.es/bdnstrans/GE/es/convocatorias/850081</t>
  </si>
  <si>
    <t>SB137286074</t>
  </si>
  <si>
    <t>MÓSTOLES</t>
  </si>
  <si>
    <t>AYUNTAMIENTO DE MÓSTOLES</t>
  </si>
  <si>
    <t>G28795961 SOCIEDAD ESPAÑOLA DE ORNITOLOGIA (SEO)</t>
  </si>
  <si>
    <t>CONVOCATORIA PÚBLICA DE SUBVENCIONES DEL ÁREA DE MEDIO AMBIENTE PARA ASOCIACIONES Y ENTIDADES SIN ÁNIMO DE LUCRO PARA LA REALIZACIÓN DE ACTIVIDADES MEDIOAMBIENTALES Y ECOSOCIALES DEL AYUNTAMIENTO DE MÓSTOLES. AÑO 2025.</t>
  </si>
  <si>
    <t>831272</t>
  </si>
  <si>
    <t>https://www.infosubvenciones.es/bdnstrans/GE/es/convocatorias/831272</t>
  </si>
  <si>
    <t>https://www.mostoles.es/es/areas/medio-ambiente/subvenciones-medio-ambiente</t>
  </si>
  <si>
    <t>SB132795021</t>
  </si>
  <si>
    <t>EXTREMADURA</t>
  </si>
  <si>
    <t>DIRECCIÓN GENERAL DE CAZA, PESCA, ACUICULTURA, TAUROMAQUIA Y MEDIO NATURAL</t>
  </si>
  <si>
    <t>CONVENIO ENTRE LA CONSEJERÍA DE AGRICULTURA, GANADERÍA Y DESARROLLO SOSTENIBLE Y LA SOCIEDAD ESPAÑOLA DE ORNITOLOGÍA” (SEO/BirdLife). PROYECTO “CENSO Y SEGUIMIENTO DE POBLACIONES DE AVES COMUNES EN RED NATURA 2000”. ANUALIDAD 2025.</t>
  </si>
  <si>
    <t>846217</t>
  </si>
  <si>
    <t>https://www.infosubvenciones.es/bdnstrans/GE/es/convocatorias/846217</t>
  </si>
  <si>
    <t>https://www.boe.es/buscar/pdf/2011/BOE-A-2011-6649-consolidado.pdf</t>
  </si>
  <si>
    <t>Extremadura</t>
  </si>
  <si>
    <t>SB132706255</t>
  </si>
  <si>
    <t>SUBVENCION NOMINATIVA A FAVOR DE LA SOCIEDAD ESPAÑOLA DE ORNITOLOGIA - LIFE STEPS FOR LIFE 2025</t>
  </si>
  <si>
    <t>841297</t>
  </si>
  <si>
    <t>https://www.infosubvenciones.es/bdnstrans/GE/es/convocatorias/841297</t>
  </si>
  <si>
    <t>SB133015656</t>
  </si>
  <si>
    <t>MINISTERIO DE JUVENTUD E INFANCIA</t>
  </si>
  <si>
    <t>INSTITUTO DE LA JUVENTUD</t>
  </si>
  <si>
    <t>Resolución de la Dirección General del Instituto de la Juventud, por la que se convocan ayudas para la realización de actividades financiadas por la Comisión Europea del Programa «Cuerpo Europeo de Solidaridad», para 2025</t>
  </si>
  <si>
    <t>840137</t>
  </si>
  <si>
    <t>https://www.infosubvenciones.es/bdnstrans/GE/es/convocatorias/840137</t>
  </si>
  <si>
    <t>https://www.boe.es/diario_boe/txt.php?id=BOE-A-2021-15850</t>
  </si>
  <si>
    <t>SB138930315</t>
  </si>
  <si>
    <t>Desarrollo de un programa de activación ciudadana en el marco del programa de conservación de aves urbanas que se integra dentro de la red de ciencia ciudadana</t>
  </si>
  <si>
    <t>882392</t>
  </si>
  <si>
    <t>https://www.infosubvenciones.es/bdnstrans/GE/es/convocatorias/882392</t>
  </si>
  <si>
    <t>SB130795664</t>
  </si>
  <si>
    <t>Subvención nominativa Sociedad Española de Ornitología (SEOL/BirdLife) 2025</t>
  </si>
  <si>
    <t>834875</t>
  </si>
  <si>
    <t>https://www.infosubvenciones.es/bdnstrans/GE/es/convocatorias/834875</t>
  </si>
  <si>
    <t>https://sede.asturias.es/bopa-sumario?p_p_id=pa_sede_bopa_web_portlet_SedeBopaSummaryWeb&amp;p_p_lifecycle=0&amp;p_r_p_summaryDate=31/12/2024&amp;p_r_p_summaryIsSearch=false</t>
  </si>
  <si>
    <t>SB125814879</t>
  </si>
  <si>
    <t>Ayudas a entidades ambientales para proyectos de mejora del patrimonio natural y la biodiversidad 2024</t>
  </si>
  <si>
    <t>757496</t>
  </si>
  <si>
    <t>https://www.infosubvenciones.es/bdnstrans/GE/es/convocatorias/757496</t>
  </si>
  <si>
    <t>https://dogc.gencat.cat/es/document-del-dogc/index.html?documentId=981112</t>
  </si>
  <si>
    <t>SB116550918</t>
  </si>
  <si>
    <t>DEPARTAMENT D'AGRICULTURA, RAMADERIA, PESCA I ALIMENTACIÓ</t>
  </si>
  <si>
    <t>SB116475793</t>
  </si>
  <si>
    <t>CABILDO INSULAR DE LANZAROTE</t>
  </si>
  <si>
    <t>Decreto Resolución 2024-8294 de 26/12/2024 del Cabildo de Lanzarote por el que se concede subvención a la Sociedad Española de Ornitología (SEO Birdlife) para la ejecución del proyecto Actuaciones de Estudio y Conservación de la población de garcilla</t>
  </si>
  <si>
    <t>805491</t>
  </si>
  <si>
    <t>https://www.infosubvenciones.es/bdnstrans/GE/es/convocatorias/805491</t>
  </si>
  <si>
    <t>https://www.boplaspalmas.net/boletines/2024/16-09-24/16-09-24.pdf</t>
  </si>
  <si>
    <t>Canarias</t>
  </si>
  <si>
    <t>SB117191322</t>
  </si>
  <si>
    <t>COMUNITAT VALENCIANA</t>
  </si>
  <si>
    <t>SECRETARÍA AUTONÓMICA DE MEDIO AMBIENTE  Y TERRITORIO</t>
  </si>
  <si>
    <t>G28795961 SOCIEDAD ESPAÑOLA DE ORNITOLOGIA SEO</t>
  </si>
  <si>
    <t>RESOLUCIÓN de 4 de octubre de 2024, del director de Medio Natural y Animal, por la que se convocan las subvenciones destinadas a la realización de actividades y proyectos destinados a la protección y defensa de los animales y a la conservación de la biod</t>
  </si>
  <si>
    <t>789118</t>
  </si>
  <si>
    <t>https://www.infosubvenciones.es/bdnstrans/GE/es/convocatorias/789118</t>
  </si>
  <si>
    <t>https://dogv.gva.es/es/resultat-dogv?signatura=2024/9587</t>
  </si>
  <si>
    <t>SB125152008</t>
  </si>
  <si>
    <t>Subvención de concesión directa prevista nominativamente en el Real Decreto 1221/2024 de 3 de diciembre, BOE del 4 para fomentar su participación en el desarrollo del PLAN NACIONAL DE ADAPTACIÓN AL CAMBIO CLIMÁTICO 2021-2030.</t>
  </si>
  <si>
    <t>815804</t>
  </si>
  <si>
    <t>https://www.infosubvenciones.es/bdnstrans/GE/es/convocatorias/815804</t>
  </si>
  <si>
    <t>SB116082284</t>
  </si>
  <si>
    <t>2024 Subvencions entitats ambientals MA</t>
  </si>
  <si>
    <t>759851</t>
  </si>
  <si>
    <t>https://www.infosubvenciones.es/bdnstrans/GE/es/convocatorias/759851</t>
  </si>
  <si>
    <t>SB118380262</t>
  </si>
  <si>
    <t>AGÈNCIA CATALANA DE L'AIGUA (ACA)</t>
  </si>
  <si>
    <t>G28795961 SEO BIRDLIFE</t>
  </si>
  <si>
    <t>Subvenciones en régimen de concurrencia competitiva, para actuaciones de recuperación de riberas y de mejora del estado ecológico en zonas húmedas en el Distrito de cuenca fluvial de Cataluña.</t>
  </si>
  <si>
    <t>730169</t>
  </si>
  <si>
    <t>https://www.infosubvenciones.es/bdnstrans/GE/es/convocatorias/730169</t>
  </si>
  <si>
    <t>https://dogc.gencat.cat/es/document-del-dogc/index.html?documentId=965845</t>
  </si>
  <si>
    <t>SB115918422</t>
  </si>
  <si>
    <t>SUBVENCIÓN ENTIDADES SIN ÁNIMO DE LUCRO PROYECTOS AMBIENTALES 2024</t>
  </si>
  <si>
    <t>782630</t>
  </si>
  <si>
    <t>https://www.infosubvenciones.es/bdnstrans/GE/es/convocatorias/782630</t>
  </si>
  <si>
    <t>SB116129359</t>
  </si>
  <si>
    <t>SUBVENCION NOMINATIVA a favor de la SOCIEDAD ESPAÑOLA DE ORNITOLOGÍA (SEGUIMIENTO DIRECTIVA AVES),</t>
  </si>
  <si>
    <t>799375</t>
  </si>
  <si>
    <t>https://www.infosubvenciones.es/bdnstrans/GE/es/convocatorias/799375</t>
  </si>
  <si>
    <t>https://boc.cantabria.es/boces/verAnuncioPartesAction.do?idAnuBlob=397506&amp;orden=1</t>
  </si>
  <si>
    <t>SB116129358</t>
  </si>
  <si>
    <t>SUBVENCION NOMINATIVA A favor de la SOCIEDAD ESPAÑOLA DE ORNITOLOGÍA ( - LIFE STEPS FOR LIFE),</t>
  </si>
  <si>
    <t>799388</t>
  </si>
  <si>
    <t>https://www.infosubvenciones.es/bdnstrans/GE/es/convocatorias/799388</t>
  </si>
  <si>
    <t>SB115768347</t>
  </si>
  <si>
    <t>Concesión directa de determinadas subvenciones en el ámbito de la transición ecológica para el ejercicio presupuestario 2024.</t>
  </si>
  <si>
    <t>801412</t>
  </si>
  <si>
    <t>https://www.infosubvenciones.es/bdnstrans/GE/es/convocatorias/801412</t>
  </si>
  <si>
    <t>https://www.boe.es/diario_boe/txt.php?id=BOE-A-2024-23427</t>
  </si>
  <si>
    <t>SB115774140</t>
  </si>
  <si>
    <t>AYUDAS CONCURRENCIA COMPETITIVA LÍNEA A DESARROLLO ACTIVIDADES INTERÉS GENERAL CONSIDERADAS INTERÉS SOCIAL, EN EL ÁMBITO DE LA INVESTIGACIÓN CIENTÍFICA Y TÉCNICA Y PROTECCIÓN MEDIO AMBIENTE EN MATERIAS DE COMPETENCIA ESTATAL. ANUALIDAD 2024.</t>
  </si>
  <si>
    <t>782254</t>
  </si>
  <si>
    <t>https://www.infosubvenciones.es/bdnstrans/GE/es/convocatorias/782254</t>
  </si>
  <si>
    <t>SB116088581</t>
  </si>
  <si>
    <t>Subvenciones para la realización de Programas de Voluntariado en el Marco del Plan de Sensibilización y Voluntariado en la Red de Parques Nacionales, y Centros y Fincas adscritos al OAPN-2024</t>
  </si>
  <si>
    <t>766455</t>
  </si>
  <si>
    <t>https://www.infosubvenciones.es/bdnstrans/GE/es/convocatorias/766455</t>
  </si>
  <si>
    <t>SB113158582</t>
  </si>
  <si>
    <t>Subvenciones para actuaciones en espacios naturales en el marco del PDR 2014-2020</t>
  </si>
  <si>
    <t>703089</t>
  </si>
  <si>
    <t>https://www.infosubvenciones.es/bdnstrans/GE/es/convocatorias/703089</t>
  </si>
  <si>
    <t>https://dogc.gencat.cat/es/document-del-dogc/index.html?documentId=943107</t>
  </si>
  <si>
    <t>SB130383084</t>
  </si>
  <si>
    <t>MINISTERIO DE INDUSTRIA Y TURISMO</t>
  </si>
  <si>
    <t>SECRETARÍA DE ESTADO DE TURISMO</t>
  </si>
  <si>
    <t>Convocatoria de ayudas para el programa "EXPERIENCIAS TURISMO ESPAÑA" 2023</t>
  </si>
  <si>
    <t>710164</t>
  </si>
  <si>
    <t>https://www.infosubvenciones.es/bdnstrans/GE/es/convocatorias/710164</t>
  </si>
  <si>
    <t>https://www.boe.es/eli/es/o/2021/12/30/ict1524</t>
  </si>
  <si>
    <t>SB110617395</t>
  </si>
  <si>
    <t>Subvenciones para actuaciones Reserva de la Biosfera..ayudas efectuadas en el marco del Plan de recuperación, transformación y resiliencia financiado por la Unión Europea NextGenerationEU</t>
  </si>
  <si>
    <t>638810</t>
  </si>
  <si>
    <t>https://www.infosubvenciones.es/bdnstrans/GE/es/convocatorias/638810</t>
  </si>
  <si>
    <t>https://dogc.gencat.cat/es/document-del-dogc/index.html?documentId=932340</t>
  </si>
  <si>
    <t>SB112912124</t>
  </si>
  <si>
    <t>CONVENIO ENTRE LA FUNDACIÓN BIODIVERSIDAD F.S.P. Y LA SOCIEDAD ESPAÑOLA DE ORNITOLOGÍA SEO PARA LA EJECUCIÓN DE ACCIONES INCLUIDAS EN EL PROYECTO LIFE STEWARDSHIP (LIFE23-GIE-ES-LIFE STEWARDSHIP)</t>
  </si>
  <si>
    <t>797717</t>
  </si>
  <si>
    <t>https://www.infosubvenciones.es/bdnstrans/GE/es/convocatorias/797717</t>
  </si>
  <si>
    <t>SB112062213</t>
  </si>
  <si>
    <t>SUBVENCIÓN NOMINATIVA A SEO BIRD/LIFE CANTABRIA (PROGRAMA DE COOPERACIÓN E INVESTIGACIÓN)</t>
  </si>
  <si>
    <t>795387</t>
  </si>
  <si>
    <t>https://www.infosubvenciones.es/bdnstrans/GE/es/convocatorias/795387</t>
  </si>
  <si>
    <t>https://boc.cantabria.es/boces/verBoletinExtraordinario.do?id=33962</t>
  </si>
  <si>
    <t>SB111280661</t>
  </si>
  <si>
    <t>Subvención nominativa a favor de la SOCIEDAD ESPAÑOLA DE ORNITOLOGÍA – LIFE COOP. CORTADERÍA</t>
  </si>
  <si>
    <t>783019</t>
  </si>
  <si>
    <t>https://www.infosubvenciones.es/bdnstrans/GE/es/convocatorias/783019</t>
  </si>
  <si>
    <t>SB110018369</t>
  </si>
  <si>
    <t>NOJA</t>
  </si>
  <si>
    <t>AYUNTAMIENTO DE NOJA</t>
  </si>
  <si>
    <t>SUBVENCION NOMINATIVA 2024. SEO BIRDLIFE</t>
  </si>
  <si>
    <t>782264</t>
  </si>
  <si>
    <t>https://www.infosubvenciones.es/bdnstrans/GE/es/convocatorias/782264</t>
  </si>
  <si>
    <t>https://www.ayuntamientodenoja.com</t>
  </si>
  <si>
    <t>SB109431379</t>
  </si>
  <si>
    <t>Convocatoria de subvenciones, en régimen de concurrencia competitiva, para el fomento de la economía azul y el impulso de la sostenibilidad pesquera y acuícola, en el marco del programa pleamar, cofinanciado por el FEMPA en el año 2023</t>
  </si>
  <si>
    <t>727799</t>
  </si>
  <si>
    <t>https://www.infosubvenciones.es/bdnstrans/GE/es/convocatorias/727799</t>
  </si>
  <si>
    <t>SB109431378</t>
  </si>
  <si>
    <t>SB109431303</t>
  </si>
  <si>
    <t>SB109431302</t>
  </si>
  <si>
    <t>SB108947584</t>
  </si>
  <si>
    <t>Subvención Nominativa 2024 SEOBIRDLIFE a la entidad denominada sociedad española de ornitología para el desarrollo del proyecto "censo de aves comunes reproductoras en red natura 2000"</t>
  </si>
  <si>
    <t>774782</t>
  </si>
  <si>
    <t>https://www.infosubvenciones.es/bdnstrans/GE/es/convocatorias/774782</t>
  </si>
  <si>
    <t>https://doe.juntaex.es/pdfs/doe/2024/260o/24010001.pdf</t>
  </si>
  <si>
    <t>SB109097186</t>
  </si>
  <si>
    <t>DIRECCIÓN GENERAL DE DESARROLLO RURAL</t>
  </si>
  <si>
    <t>G28795961 SEO/BIRDLIFE</t>
  </si>
  <si>
    <t>ORDEN AGA/289/2024, de 18 de marzo, por la que se convocan subvenciones en materia de cooperación para los grupos operativos de la Asociación Europea para la Innovación (AEI), en el marco del Plan Estratégico Nacional de la PAC 2023-2027, para Aragón</t>
  </si>
  <si>
    <t>749983</t>
  </si>
  <si>
    <t>https://www.infosubvenciones.es/bdnstrans/GE/es/convocatorias/749983</t>
  </si>
  <si>
    <t>https://www.boa.aragon.es/cgi-bin/EBOA/BRSCGI?CMD=VEROBJ&amp;MLKOB=1268081440404</t>
  </si>
  <si>
    <t>SB108613466</t>
  </si>
  <si>
    <t>Convocatoria de ayudas para la financiación de actuaciones de conservación de la biodiversidad en los espacios Red Natura 2000, en el marco del Plan de Recuperación, Transformación y Resiliencia</t>
  </si>
  <si>
    <t>670934</t>
  </si>
  <si>
    <t>https://www.infosubvenciones.es/bdnstrans/GE/es/convocatorias/670934</t>
  </si>
  <si>
    <t>SB112386628</t>
  </si>
  <si>
    <t>RESOLUCIÓN DEL INSTITUTO DE LA JUVENTUD, POR LA QUE SE CONVOCA LA CONCESIÓN DE AYUDAS PARA LA REALIZACIÓN DE ACTIVIDADES FINANCIADAS POR LA COMISIÓN EUROPEA DEL PROGRAMA “CUERPO EUROPEO DE SOLIDARIDAD” DURANTE 2024.</t>
  </si>
  <si>
    <t>754078</t>
  </si>
  <si>
    <t>https://www.infosubvenciones.es/bdnstrans/GE/es/convocatorias/754078</t>
  </si>
  <si>
    <t>SB107126254</t>
  </si>
  <si>
    <t>Convocatoria de ayudas de la Fundación Biodiversidad F.S.P., en régimen de concurrencia competitiva, a determinadas ONG para la participación en la definición, propuesta y ejecución de políticas públicas de competencia estatal</t>
  </si>
  <si>
    <t>738647</t>
  </si>
  <si>
    <t>https://www.infosubvenciones.es/bdnstrans/GE/es/convocatorias/738647</t>
  </si>
  <si>
    <t>https://www.boe.es/eli/es/o/2021/07/12/ted818</t>
  </si>
  <si>
    <t>SB105494312</t>
  </si>
  <si>
    <t>Subvención nominativa Sociedad Española de Ornitología (SEO/BirdLife) 2024</t>
  </si>
  <si>
    <t>757034</t>
  </si>
  <si>
    <t>https://www.infosubvenciones.es/bdnstrans/GE/es/convocatorias/757034</t>
  </si>
  <si>
    <t>https://transparencia.asturias.es/ast/detalle?articleId=2653114&amp;p_r_p_categoryId=694576</t>
  </si>
  <si>
    <t>SB116318188</t>
  </si>
  <si>
    <t>CONVOCATORIA PÚBLICA DE SUBVENCIONES DEL ÁREA DE MEDIO AMBIENTE PARA ASOCIACIONES Y ENTIDADES SIN ÁNIMO DE LUCRO PARA LA REALIZACIÓN DE ACTIVIDADES MEDIOAMBIENTALES Y ECOSOCIALES DEL AYUNTAMIENTO DE MÓSTOLES. AÑO 2024.</t>
  </si>
  <si>
    <t>723691</t>
  </si>
  <si>
    <t>https://www.infosubvenciones.es/bdnstrans/GE/es/convocatorias/723691</t>
  </si>
  <si>
    <t>www.mostoles.es</t>
  </si>
  <si>
    <t>SB100429570</t>
  </si>
  <si>
    <t>Convocatoria de subvenciones para apoyo a proyectos transformadores para la promoción de la bioeconomía ligada al ámbito forestal y la contribución a la transición ecológica 2023 en el marco del PRTR</t>
  </si>
  <si>
    <t>690409</t>
  </si>
  <si>
    <t>https://www.infosubvenciones.es/bdnstrans/GE/es/convocatorias/690409</t>
  </si>
  <si>
    <t>https://www.boe.es/boe/dias/2023/04/25/pdfs/BOE-A-2023-10033.pdf</t>
  </si>
  <si>
    <t>SB100429454</t>
  </si>
  <si>
    <t>SB100429380</t>
  </si>
  <si>
    <t>SB100429356</t>
  </si>
  <si>
    <t>SB97202888</t>
  </si>
  <si>
    <t>REACT-UE SUBV. ACC. FORM. CERT. PROF. PNL- CPPA COMPENSACIÓN EMPRESAS</t>
  </si>
  <si>
    <t>658860</t>
  </si>
  <si>
    <t>https://www.infosubvenciones.es/bdnstrans/GE/es/convocatorias/658860</t>
  </si>
  <si>
    <t>http://www.bocm.es/boletin/CM_Orden_BOCM/2021/10/11/BOCM-20211011-18.PDF</t>
  </si>
  <si>
    <t>SB96251338</t>
  </si>
  <si>
    <t>AYUDAS CONCURRENCIA COMPETITIVA LÍNEA A DESARROLLO ACTIVIDADES INTERÉS GENERAL CONSIDERADAS INTERÉS SOCIAL, EN EL ÁMBITO DE LA INVESTIGACIÓN CIENTÍFICA Y TÉCNICA Y PROTECCIÓN MEDIO AMBIENTE EN MATERIAS DE COMPETENCIA ESTATAL. ANUALIDAD 2023.</t>
  </si>
  <si>
    <t>712977</t>
  </si>
  <si>
    <t>https://www.infosubvenciones.es/bdnstrans/GE/es/convocatorias/712977</t>
  </si>
  <si>
    <t>SB96007316</t>
  </si>
  <si>
    <t>SUBVENCIÓN NOMINADA DE MEDIO AMBIENTE A LA SOCIEDAD ESPAÑOLA DE ORNITOLOGÍA</t>
  </si>
  <si>
    <t>731323</t>
  </si>
  <si>
    <t>https://www.infosubvenciones.es/bdnstrans/GE/es/convocatorias/731323</t>
  </si>
  <si>
    <t>https://www.boplaspalmas.net/boletines/2023/17-5-23/17-5-23.pdf</t>
  </si>
  <si>
    <t>SB97503583</t>
  </si>
  <si>
    <t>RESOLUCIÓN DE 21 DE ABRIL DE 2023, DEL INSTITUTO DE LA JUVENTUD, POR LA QUE SE CONVOCA LA CONCESIÓN DE AYUDAS PARA LA REALIZACIÓN DE ACTIVIDADES FINANCIADAS POR LA COMISIÓN EUROPEA DEL PROGRAMA “CUERPO EUROPEO DE SOLIDARIDAD” DURANTE 2023.</t>
  </si>
  <si>
    <t>690025</t>
  </si>
  <si>
    <t>https://www.infosubvenciones.es/bdnstrans/GE/es/convocatorias/690025</t>
  </si>
  <si>
    <t>SB95787697</t>
  </si>
  <si>
    <t>SUBVENCIÓN ENTIDADES SIN ÁNIMO DE LUCRO PROYECTOS AMBIENTALES 2023</t>
  </si>
  <si>
    <t>703977</t>
  </si>
  <si>
    <t>https://www.infosubvenciones.es/bdnstrans/GE/es/convocatorias/703977</t>
  </si>
  <si>
    <t>http://www.bocm.es/boletin/CM_Orden_BOCM/2018/08/06/BOCM-20180806-13.PDF</t>
  </si>
  <si>
    <t>SB97209546</t>
  </si>
  <si>
    <t>SUBVENCION NOMINATIVA 2023</t>
  </si>
  <si>
    <t>735158</t>
  </si>
  <si>
    <t>https://www.infosubvenciones.es/bdnstrans/GE/es/convocatorias/735158</t>
  </si>
  <si>
    <t>SB98017521</t>
  </si>
  <si>
    <t>SUBVENCIONES PARA LA REALIZACIÓN DE PROGRAMAS DE VOLUNTARIADO EN EL MARCO DEL PLAN DE SENSIBILIZACIÓN Y VOLUNTARIADO EN LA RED DE PARQUES NACIONALES, Y CENTROS Y FINCAS ADSCRITOS AL OAPN - 2023</t>
  </si>
  <si>
    <t>687060</t>
  </si>
  <si>
    <t>https://www.infosubvenciones.es/bdnstrans/GE/es/convocatorias/687060</t>
  </si>
  <si>
    <t>SB95910779</t>
  </si>
  <si>
    <t>Subvención nominativa a SEO/BirdLife (Programa de cooperación e investigación)</t>
  </si>
  <si>
    <t>731039</t>
  </si>
  <si>
    <t>https://www.infosubvenciones.es/bdnstrans/GE/es/convocatorias/731039</t>
  </si>
  <si>
    <t>https://boc.cantabria.es/boces/verBoletinExtraordinario.do?id=30502</t>
  </si>
  <si>
    <t>SB97402660</t>
  </si>
  <si>
    <t>Ayudas 2023 a personas físicas o jurídicas para actuaciones en Reservas de la Biosfera de Extremadura.Linea 3 Tajo-Tejo, por Plan de Recuperación,Transformación y Resiliencia UE NEXT GENERATION EU s/ Decreto 136/2022,de 9 noviembre de 2022 que las convoca</t>
  </si>
  <si>
    <t>661827</t>
  </si>
  <si>
    <t>https://www.infosubvenciones.es/bdnstrans/GE/es/convocatorias/661827</t>
  </si>
  <si>
    <t>http://doe.juntaex.es/</t>
  </si>
  <si>
    <t>SB97399403</t>
  </si>
  <si>
    <t>Ayudas 2023 a personas físicas o jurídicas para actuaciones en Reservas de la Biosfera de Extremadura.Linea 1:La Siberia por Plan de Recuperación,Transformación y Resiliencia UE NEXT GENERATION EU s/ Decreto 136/2022,de 9 noviembre de 2022 que las convoca</t>
  </si>
  <si>
    <t>661824</t>
  </si>
  <si>
    <t>https://www.infosubvenciones.es/bdnstrans/GE/es/convocatorias/661824</t>
  </si>
  <si>
    <t>SB97399391</t>
  </si>
  <si>
    <t>Ayudas 2023 a personas físicas o jurídicas para actuaciones en Reservas de la Biosfera de Extremadura.Linea 2 Monfragüe, por Plan de Recuperación,Transformación y Resiliencia UE NEXT GENERATION EU s/Decreto 136/2022, de 9 noviembre de 2022 que las convoca</t>
  </si>
  <si>
    <t>661826</t>
  </si>
  <si>
    <t>https://www.infosubvenciones.es/bdnstrans/GE/es/convocatorias/661826</t>
  </si>
  <si>
    <t>SB93744221</t>
  </si>
  <si>
    <t>CABILDO INSULAR DE TENERIFE</t>
  </si>
  <si>
    <t>Resolución de 06/09/2023 del Director Insular del Medio Natural, por la que se concede subvención nominativa a Soc. Española de Ornitología Proy. LIFE NATURA@NIGHT-Reducción y Mitigación Impacto Contaminación Lumínica en Es. Red Natura 2000-Macaronesia</t>
  </si>
  <si>
    <t>723168</t>
  </si>
  <si>
    <t>https://www.infosubvenciones.es/bdnstrans/GE/es/convocatorias/723168</t>
  </si>
  <si>
    <t>https://www.bopsantacruzdetenerife.es/boletines/2023/25-1-23/25-1-23.pdf</t>
  </si>
  <si>
    <t>SB92368808</t>
  </si>
  <si>
    <t>SUBVENCION NOMINATIVA A FAVOR DE LA SOCIEDAD ESPAÑOLA DE ORNITOLOGIA</t>
  </si>
  <si>
    <t>712621</t>
  </si>
  <si>
    <t>https://www.infosubvenciones.es/bdnstrans/GE/es/convocatorias/712621</t>
  </si>
  <si>
    <t>https://boc.cantabria.es/boces/verAnuncioAction.do?idAnuBlob=382962</t>
  </si>
  <si>
    <t>SB92368803</t>
  </si>
  <si>
    <t>SUBVENCION NOMINATIVA A FAVOR DE LA SOCIEDAD ESPAÑOLA DE ORNITOLOGÍA</t>
  </si>
  <si>
    <t>712620</t>
  </si>
  <si>
    <t>https://www.infosubvenciones.es/bdnstrans/GE/es/convocatorias/712620</t>
  </si>
  <si>
    <t>SB91627401</t>
  </si>
  <si>
    <t>Subvenciones a asociaciones, fundaciones y cooperativas del tercer sector ambiental de Cataluña para la financiación de actuaciones de educación y sensibilización ambiental 2023-2024-2025</t>
  </si>
  <si>
    <t>657614</t>
  </si>
  <si>
    <t>https://www.infosubvenciones.es/bdnstrans/GE/es/convocatorias/657614</t>
  </si>
  <si>
    <t>https://dogc.gencat.cat/es/document-del-dogc/index.html?documentId=896141</t>
  </si>
  <si>
    <t>SB125152557</t>
  </si>
  <si>
    <t>Subvención prevista nominativamente en los presupuestos generales del estado para el año 2023 a SEO BIRDLIFE para fomentar su participación en el desarrollo del PLAN NACIONAL DE ADAPTACIÓN AL CAMBIO CLIMÁTICO 2021-2030.</t>
  </si>
  <si>
    <t>815831</t>
  </si>
  <si>
    <t>https://www.infosubvenciones.es/bdnstrans/GE/es/convocatorias/815831</t>
  </si>
  <si>
    <t>SB90214341</t>
  </si>
  <si>
    <t>Subvención nominativa 2023 SEO BIRDLife</t>
  </si>
  <si>
    <t>710520</t>
  </si>
  <si>
    <t>https://www.infosubvenciones.es/bdnstrans/GE/es/convocatorias/710520</t>
  </si>
  <si>
    <t>https://www.boe.es/buscar/act.php?id=BOE-A-2022-22128</t>
  </si>
  <si>
    <t>SB91744590</t>
  </si>
  <si>
    <t>ORDEN AGM/…../2023, de 17 de abril, por la que se convocan subvenciones en materia de cooperación para los grupos operativos de la Asociación Europea para la Innovación (AEI), en el marco del Plan Estratégico Nacional de la PAC 2023-2027, para Aragón.</t>
  </si>
  <si>
    <t>688681</t>
  </si>
  <si>
    <t>https://www.infosubvenciones.es/bdnstrans/GE/es/convocatorias/688681</t>
  </si>
  <si>
    <t>SB88876765</t>
  </si>
  <si>
    <t>Subvención nominativa Sociedad Española de Ornitología (SEO/BirdLife) año 2023</t>
  </si>
  <si>
    <t>706004</t>
  </si>
  <si>
    <t>https://www.infosubvenciones.es/bdnstrans/GE/es/convocatorias/706004</t>
  </si>
  <si>
    <t>SB89154105</t>
  </si>
  <si>
    <t>Resolución de la Dirección de la Fundación Biodiversidad FSP que aprueba la publicación de la convocatoria de subvenciones para actuaciones de renaturalización y resiliencia de ciudades españolas 2022 del Plan de Recuperación, Transformación y Resiliencia</t>
  </si>
  <si>
    <t>653621</t>
  </si>
  <si>
    <t>https://www.infosubvenciones.es/bdnstrans/GE/es/convocatorias/653621</t>
  </si>
  <si>
    <t>https://www.boe.es/diario_boe/txt.php?id=BOE-A-2021-15757</t>
  </si>
  <si>
    <t>SB89154093</t>
  </si>
  <si>
    <t>SB89154082</t>
  </si>
  <si>
    <t>SB90415893</t>
  </si>
  <si>
    <t>ANDALUCÍA</t>
  </si>
  <si>
    <t>CONSEJERÍA DE AGRICULTURA, PESCA, AGUA Y DESARROLLO RURAL</t>
  </si>
  <si>
    <t>Subvención excepcional a SEO BirdLife para la cofinanciación del Proyecto LIFE Olivares Vivos +</t>
  </si>
  <si>
    <t>713365</t>
  </si>
  <si>
    <t>https://www.infosubvenciones.es/bdnstrans/GE/es/convocatorias/713365</t>
  </si>
  <si>
    <t>https://juntadeandalucia.es/boja/2022/528/6</t>
  </si>
  <si>
    <t>Andalucía</t>
  </si>
  <si>
    <t>SB88423722</t>
  </si>
  <si>
    <t>2022 Rectificar el error material de la concesión de las subvenciones para entidades de medio ambiente, Seo Bird</t>
  </si>
  <si>
    <t>703029</t>
  </si>
  <si>
    <t>https://www.infosubvenciones.es/bdnstrans/GE/es/convocatorias/703029</t>
  </si>
  <si>
    <t>SB90274524</t>
  </si>
  <si>
    <t>SB87919038</t>
  </si>
  <si>
    <t>DIPUTACIÓN PROV. DE VALENCIA</t>
  </si>
  <si>
    <t>DIPUTACIÓN PROVINCIAL DE VALENCIA</t>
  </si>
  <si>
    <t>Subvención nominativa 2023 SEO BirdLife. Proyecto "Red de municipios por el chorlitejo patinegro"</t>
  </si>
  <si>
    <t>699701</t>
  </si>
  <si>
    <t>https://www.infosubvenciones.es/bdnstrans/GE/es/convocatorias/699701</t>
  </si>
  <si>
    <t>https://bop.dival.es/</t>
  </si>
  <si>
    <t>SB97403621</t>
  </si>
  <si>
    <t>Subvenciones 2022 a asociaciones y fundaciones privadas sin ánimo de lucro para el desarrollo de proyectos de educación y voluntariado ambiental LÍNEA 2, s/ Decreto 89/2022, de 7 de julio, que las convoca.</t>
  </si>
  <si>
    <t>644241</t>
  </si>
  <si>
    <t>https://www.infosubvenciones.es/bdnstrans/GE/es/convocatorias/644241</t>
  </si>
  <si>
    <t>SB95174958</t>
  </si>
  <si>
    <t>Subvenciones 2022 a asociaciones y fundaciones privadas sin ánimo de lucro para el desarrollo de proyectos de conservación de la naturaleza LÍNEA 1, s/ Decreto 89/2022, de 7 de julio que las convoca.</t>
  </si>
  <si>
    <t>644240</t>
  </si>
  <si>
    <t>https://www.infosubvenciones.es/bdnstrans/GE/es/convocatorias/644240</t>
  </si>
  <si>
    <t>SB87115569</t>
  </si>
  <si>
    <t>Subvención Nominativa 2023 SEOBIRDLIFE a la entidad denominada sociedad española de ornitología para el desarrollo del proyecto "censo de aves comunes reproductoras en red natura 2000"</t>
  </si>
  <si>
    <t>693833</t>
  </si>
  <si>
    <t>https://www.infosubvenciones.es/bdnstrans/GE/es/convocatorias/693833</t>
  </si>
  <si>
    <t>http://doe.juntaex.es/pdfs/doe/2022/30e/22010006.pdf</t>
  </si>
  <si>
    <t>SB96241930</t>
  </si>
  <si>
    <t>SB87924808</t>
  </si>
  <si>
    <t>CABILDO INSULAR DE GRAN CANARIA</t>
  </si>
  <si>
    <t>GC Subvención nominativa prevista en el marco del Proyecto denominado: LIFE NATURA@NIGHT-Reducción y Mitigación del Impacto de la Contaminación Lumínica en Espacios de la Red Natura 2000 de la Macaronesia (LIFE20 NAT/PT/001098).</t>
  </si>
  <si>
    <t>700169</t>
  </si>
  <si>
    <t>https://www.infosubvenciones.es/bdnstrans/GE/es/convocatorias/700169</t>
  </si>
  <si>
    <t>https://cabildogc.grancanaria.com/documents/10180/11297340/Ordenanza+General+de+Subvenciones+del+Cabildo+de+Gran+Canaria/33077d88-3822-4049-bca7-af8199d49ef4</t>
  </si>
  <si>
    <t>SB80793903</t>
  </si>
  <si>
    <t>645500</t>
  </si>
  <si>
    <t>https://www.infosubvenciones.es/bdnstrans/GE/es/convocatorias/645500</t>
  </si>
  <si>
    <t>SB77943355</t>
  </si>
  <si>
    <t>SUBVENCION NOMINADA DE MEDIOAMBIENTE A LA SOCIEDAD ESPAÑOLA DE ORNITOLOGIA (SEO/BIRDLIFE)</t>
  </si>
  <si>
    <t>668229</t>
  </si>
  <si>
    <t>https://www.infosubvenciones.es/bdnstrans/GE/es/convocatorias/668229</t>
  </si>
  <si>
    <t>https://www.boplaspalmas.net/boletines/2022/10-10-22/10-10-22.pdf</t>
  </si>
  <si>
    <t>SB79200509</t>
  </si>
  <si>
    <t>CANARIAS</t>
  </si>
  <si>
    <t>CONSEJERÍA DE TRANSICIÓN ECOLÓGICA Y ENERGÍA</t>
  </si>
  <si>
    <t>SUBV. (SEO/BirdLife) - LIFE+ NATURE GUARDIANS (LIFE17 GIE/ES/000630)</t>
  </si>
  <si>
    <t>670874</t>
  </si>
  <si>
    <t>https://www.infosubvenciones.es/bdnstrans/GE/es/convocatorias/670874</t>
  </si>
  <si>
    <t>HTTP://GOBIERNODECANARIAS.ORG</t>
  </si>
  <si>
    <t>SB78042322</t>
  </si>
  <si>
    <t>SUBV. SEO/BIRDLIFE - NATURA@NIGHT (LIFE20 NAT/PT/001098) - Red Natura 2000</t>
  </si>
  <si>
    <t>668562</t>
  </si>
  <si>
    <t>https://www.infosubvenciones.es/bdnstrans/GE/es/convocatorias/668562</t>
  </si>
  <si>
    <t>SB78144094</t>
  </si>
  <si>
    <t>577503</t>
  </si>
  <si>
    <t>https://www.infosubvenciones.es/bdnstrans/GE/es/convocatorias/577503</t>
  </si>
  <si>
    <t>https://portaldogc.gencat.cat/utilsEADOP/PDF/8326/1832668.pdf</t>
  </si>
  <si>
    <t>SB76935697</t>
  </si>
  <si>
    <t>2022 Subvenciones entidades ambientales MA</t>
  </si>
  <si>
    <t>640185</t>
  </si>
  <si>
    <t>https://www.infosubvenciones.es/bdnstrans/GE/es/convocatorias/640185</t>
  </si>
  <si>
    <t>SB119312814</t>
  </si>
  <si>
    <t>Subvención directa en el ámbito de la transición ecológica para actividades de interés general consideradas de interés social</t>
  </si>
  <si>
    <t>669164</t>
  </si>
  <si>
    <t>https://www.infosubvenciones.es/bdnstrans/GE/es/convocatorias/669164</t>
  </si>
  <si>
    <t>https://boe.es/boe/dias/2022/11/30/pdfs/BOE-A-2022-19915.pdf</t>
  </si>
  <si>
    <t>SB78144126</t>
  </si>
  <si>
    <t>Subvenciones a asociaciones, fundaciones y cooperativas del tercer sector ambiental de Cataluña para la financiación de actuaciones de educación y sensibilización ambiental 2022-2023</t>
  </si>
  <si>
    <t>620287</t>
  </si>
  <si>
    <t>https://www.infosubvenciones.es/bdnstrans/GE/es/convocatorias/620287</t>
  </si>
  <si>
    <t>SB76828770</t>
  </si>
  <si>
    <t>SUBVENCION NOMINATIVA A LA SOCIEDAD ESPAÑOLA DE ORNITOLOGIA (SEO-BIRDLIFE) PARA LA FINANCIACIÓN DE LAS ACTUACIONES INCLUIDAS EN EL PROYECTO LIFE STOP CORTADERIA.</t>
  </si>
  <si>
    <t>660452</t>
  </si>
  <si>
    <t>https://www.infosubvenciones.es/bdnstrans/GE/es/convocatorias/660452</t>
  </si>
  <si>
    <t>https://boc.cantabria.es/boces/verAnuncioAction.do?idAnuBlob=368154</t>
  </si>
  <si>
    <t>SB75816591</t>
  </si>
  <si>
    <t>DIRECCIÓN GENERAL DE BIODIVERSIDAD, BOSQUES Y DESERTIFICACIÓN</t>
  </si>
  <si>
    <t>SUBVENCIÓN NOMINATIVA A SEO/BIRDLIFE PARA LIFE GUARDIANS EN 2022</t>
  </si>
  <si>
    <t>659821</t>
  </si>
  <si>
    <t>https://www.infosubvenciones.es/bdnstrans/GE/es/convocatorias/659821</t>
  </si>
  <si>
    <t>https://www.boe.es/eli/es/l/2021/12/28/22/con</t>
  </si>
  <si>
    <t>SB78292826</t>
  </si>
  <si>
    <t>CONVOCATORIA SUBVENCIONES PARA LA REALIZACIÓN DE PROGRAMAS DE VOLUNTARIADO EN EL MARCO DEL PLAN DE SENSIBILIZACIÓN Y VOLUNTARIADO EN LA RED DE PARQUES NACIONALES, Y CENTROS Y FINCAS ADSCRITOS AL ORGANISMO AUTÓNOMO PARQUES NACIONALES PARA EL AÑO 2022</t>
  </si>
  <si>
    <t>618895</t>
  </si>
  <si>
    <t>https://www.infosubvenciones.es/bdnstrans/GE/es/convocatorias/618895</t>
  </si>
  <si>
    <t>SB74427322</t>
  </si>
  <si>
    <t>SUBVENCION ENTIDADES SIN ÁNIMO DE LUCRO PROYECTOS AMBIENTALES 2022</t>
  </si>
  <si>
    <t>626301</t>
  </si>
  <si>
    <t>https://www.infosubvenciones.es/bdnstrans/GE/es/convocatorias/626301</t>
  </si>
  <si>
    <t>SB76042845</t>
  </si>
  <si>
    <t>Subvenciones a entidades del tercer sector y ONGs. Anualidad 2022</t>
  </si>
  <si>
    <t>628830</t>
  </si>
  <si>
    <t>https://www.infosubvenciones.es/bdnstrans/GE/es/convocatorias/628830</t>
  </si>
  <si>
    <t>https://www.boe.es/diario_boe/txt.php?id=BOE-A-2016-8259; https://www.boe.es/diario_boe/txt.php?id=BOE-A-2018-7283</t>
  </si>
  <si>
    <t>SB73993750</t>
  </si>
  <si>
    <t>SERVICIO EXTREMEÑO PÚBLICO DE EMPLEO (SEXPE)</t>
  </si>
  <si>
    <t>Subv 2021 PROG I (contratacion en practicas) jovenes titulados</t>
  </si>
  <si>
    <t>542176</t>
  </si>
  <si>
    <t>https://www.infosubvenciones.es/bdnstrans/GE/es/convocatorias/542176</t>
  </si>
  <si>
    <t>http://doe.gobex.es/pdfs/doe/2017/1700o/17040144.pdf</t>
  </si>
  <si>
    <t>SB72027813</t>
  </si>
  <si>
    <t>SUBVENCIÓN NOMINATIVA A SEO/BIRDLIFE (PROGRAMA DE COOPERACIÓN E INVESTIGACIÓN)</t>
  </si>
  <si>
    <t>650559</t>
  </si>
  <si>
    <t>https://www.infosubvenciones.es/bdnstrans/GE/es/convocatorias/650559</t>
  </si>
  <si>
    <t>SB70830645</t>
  </si>
  <si>
    <t>Subvención nominativa a SEO BirdLife 2022 Proyecto 'Custodia y naturalización de playas para la mejora del hábitat del chorlitejo patinegro en la provincia de Valencia'</t>
  </si>
  <si>
    <t>646906</t>
  </si>
  <si>
    <t>https://www.infosubvenciones.es/bdnstrans/GE/es/convocatorias/646906</t>
  </si>
  <si>
    <t>SB69094656</t>
  </si>
  <si>
    <t>Proyectos de Educación y Sensibilización ambiental 2020-2022</t>
  </si>
  <si>
    <t>494906</t>
  </si>
  <si>
    <t>https://www.infosubvenciones.es/bdnstrans/GE/es/convocatorias/494906</t>
  </si>
  <si>
    <t>https://dogc.gencat.cat/es/pdogc_canals_interns/pdogc_resultats_fitxa/index.html?action=fitxa&amp;documentId=797019&amp;language=ca_ES&amp;newLang=es_ES</t>
  </si>
  <si>
    <t>SB94494249</t>
  </si>
  <si>
    <t>BASES REGULADORAS Y CONVOCATORIA DE SUBVENCIONES PARA FINANCIAR ACTUACIONES EN RESERVAS DE LA BIOSFERA MRR</t>
  </si>
  <si>
    <t>722663</t>
  </si>
  <si>
    <t>https://www.infosubvenciones.es/bdnstrans/GE/es/convocatorias/722663</t>
  </si>
  <si>
    <t>http://www.gobiernodecanarias.org/boc/2022/134/index.html</t>
  </si>
  <si>
    <t>SB142399275</t>
  </si>
  <si>
    <t>Orden 30 de julio de 2020, Subv.en rég.de conc.comp. dirigidas al funcionamiento de Grupos Operativos de la Asociación Europea de Innovación:Operación 16.1.3.: Ayudas al funcionamiento de los Grupos Operativos de la AEI en el sector del olivar,Línea 2</t>
  </si>
  <si>
    <t>518434</t>
  </si>
  <si>
    <t>https://www.infosubvenciones.es/bdnstrans/GE/es/convocatorias/518434</t>
  </si>
  <si>
    <t>https://juntadeandalucia.es/boja/2020/134/BOJA20-134-00061-7486-01_00174840.pdf</t>
  </si>
  <si>
    <t>SB133570843</t>
  </si>
  <si>
    <t>SB71737694</t>
  </si>
  <si>
    <t>LEGANÉS</t>
  </si>
  <si>
    <t>AYUNTAMIENTO DE LEGANÉS</t>
  </si>
  <si>
    <t>CONVOCATORIA DE SUBVENCIONES DIRIGIDAS A ASOCIACIONES Y ENTIDADES SIN ÁNIMO DE LUCRO PARA EL AÑO 2022</t>
  </si>
  <si>
    <t>620621</t>
  </si>
  <si>
    <t>https://www.infosubvenciones.es/bdnstrans/GE/es/convocatorias/620621</t>
  </si>
  <si>
    <t>http://www.leganes.org/portal/contenedor_ficha.jsp?seccion=s_fact_d4_v1.jsp&amp;codbusqueda=193&amp;language=es&amp;codResi=1&amp;codMenuPN=49&amp;codMenuSN=63&amp;codMenu=467&amp;layout=contenedor_ficha.jsp&amp;ca=11&amp;ca=11</t>
  </si>
  <si>
    <t>SB69070901</t>
  </si>
  <si>
    <t>Convocatoria de subvenciones de la Fundación Biodiversidad F.S.P., para apoyo a grandes proyectos transformadores de índole científico-técnica para la promoción de la bioeconomía y la contribución a la transición ecológica 2021en el marco del PRTR.</t>
  </si>
  <si>
    <t>585683</t>
  </si>
  <si>
    <t>https://www.infosubvenciones.es/bdnstrans/GE/es/convocatorias/585683</t>
  </si>
  <si>
    <t>https://www.boe.es/boe/dias/2021/09/28/pdfs/BOE-A-2021-15753.pdf</t>
  </si>
  <si>
    <t>SB69070557</t>
  </si>
  <si>
    <t>SB69041312</t>
  </si>
  <si>
    <t>Resolución de la Dirección de la Fundación Biodiversidad que aprueba la publicación de convocatoria de subvenciones para actuaciones de renaturalización y resiliencia de ciudades españolas 2021 del Plan de Recuperación, Transformación y Resiliencia</t>
  </si>
  <si>
    <t>585986</t>
  </si>
  <si>
    <t>https://www.infosubvenciones.es/bdnstrans/GE/es/convocatorias/585986</t>
  </si>
  <si>
    <t>SB69041301</t>
  </si>
  <si>
    <t>SB77924988</t>
  </si>
  <si>
    <t>SUBVENCION NOMINATIVA 2022</t>
  </si>
  <si>
    <t>643659</t>
  </si>
  <si>
    <t>https://www.infosubvenciones.es/bdnstrans/GE/es/convocatorias/643659</t>
  </si>
  <si>
    <t>https://www.ayuntamientodenoja.com/</t>
  </si>
  <si>
    <t>SB67432651</t>
  </si>
  <si>
    <t>Convocatoria pública de subvenciones del Área Transición Ecológica del Ayuntamiento de Móstoles, para la realización de actividades de utilidad pública o de interés social con fines medioambientales y ecosociales, ejercicio 2022</t>
  </si>
  <si>
    <t>616944</t>
  </si>
  <si>
    <t>https://www.infosubvenciones.es/bdnstrans/GE/es/convocatorias/616944</t>
  </si>
  <si>
    <t>https://www.mostoles.es/SEDE_ELECTRONICA/es/informacion-administrativa/ayudas-subvenciones/bases-reguladoras-especificas-concesion-subvenciones-area-t</t>
  </si>
  <si>
    <t>SB73882497</t>
  </si>
  <si>
    <t>RESOLUCIÓN DE 24 DE MARZO DE 2022, DEL INSTITUTO DE LA JUVENTUD, POR LA QUE SE CONVOCA LA CONCESIÓN DE AYUDAS PARA LA REALIZACIÓN DE ACTIVIDADES FINANCIADAS POR LA COMISIÓN EUROPEA DEL PROGRAMA “CUERPO EUROPEO DE SOLIDARIDAD” DURANTE 2022.</t>
  </si>
  <si>
    <t>617228</t>
  </si>
  <si>
    <t>https://www.infosubvenciones.es/bdnstrans/GE/es/convocatorias/617228</t>
  </si>
  <si>
    <t>SB68228376</t>
  </si>
  <si>
    <t>Subvención Nominativa 2022 SEOBIRDLIFE a la entidad denominada sociedad española de ornitología para el desarrollo del proyecto "censo de aves comunes reproductoras en red natura 2000"</t>
  </si>
  <si>
    <t>631667</t>
  </si>
  <si>
    <t>https://www.infosubvenciones.es/bdnstrans/GE/es/convocatorias/631667</t>
  </si>
  <si>
    <t>http://doe.juntaex.es/pdfs/doe/2021/2510o/21010004.pdf</t>
  </si>
  <si>
    <t>SB65315022</t>
  </si>
  <si>
    <t>Subvención nominativa Sociedad Española de Ornitología (SEO/BirdLife) año 2022</t>
  </si>
  <si>
    <t>619178</t>
  </si>
  <si>
    <t>https://www.infosubvenciones.es/bdnstrans/GE/es/convocatorias/619178</t>
  </si>
  <si>
    <t>https://sede.asturias.es/ast/bopa-disposiciones?p_p_id=pa_sede_bopa_web_portlet_SedeBopaDispositionWeb&amp;p_p_lifecycle=0&amp;p_p_state=normal&amp;p_p_mode=view&amp;_pa_sede_bopa_web_portlet_SedeBopaDispositionWeb_mvcRenderCommandName=%2Fdisposition%2Fdetail&amp;p_r_p_</t>
  </si>
  <si>
    <t>SB118775448</t>
  </si>
  <si>
    <t>Subvención nominativa PGE 2022 SEO/BirdLife</t>
  </si>
  <si>
    <t>644841</t>
  </si>
  <si>
    <t>https://www.infosubvenciones.es/bdnstrans/GE/es/convocatorias/644841</t>
  </si>
  <si>
    <t>https://www.boe.es/buscar/doc.php?id=BOE-A-2021-21653</t>
  </si>
  <si>
    <t>SEO/BirdLife: subvenciones concedidas</t>
  </si>
  <si>
    <t>Extracción de referencia: 09/10/2026. Revisión documental: 15/10/2026.</t>
  </si>
  <si>
    <t>Concesiones entre el 01/02/2022 y el 07/09/2026. No son cobros comprobados.</t>
  </si>
  <si>
    <t>Importe</t>
  </si>
  <si>
    <t>Registros</t>
  </si>
  <si>
    <t>Subvenciones computadas</t>
  </si>
  <si>
    <t>Otros instrumentos de ayuda</t>
  </si>
  <si>
    <t>Total de ambos instrumentos</t>
  </si>
  <si>
    <t>Ámbito del concedente</t>
  </si>
  <si>
    <t>Subvenciones (€)</t>
  </si>
  <si>
    <t>Año de concesión</t>
  </si>
  <si>
    <t>2026 es un período incompleto; no representa ingresos anuales.</t>
  </si>
  <si>
    <t>Mayor organismo concedente</t>
  </si>
  <si>
    <t>Fundación Biodiversidad</t>
  </si>
  <si>
    <t>Primera comunidad (autonómica + local)</t>
  </si>
  <si>
    <t>El archivo conserva 139 filas: 138 subvenciones y una ayuda distinta.</t>
  </si>
  <si>
    <t>Los tres apuntes extremeños de 62.773 € siguen incluidos y pendientes de contraste individual.</t>
  </si>
  <si>
    <t>La depuración de Olivares Vivos+ ya estaba aplicada al archivo recibido.</t>
  </si>
  <si>
    <t>Organismos concedentes</t>
  </si>
  <si>
    <t>Agrupación por nivel, administración y órgano de la BDNS. Orden inicial por importe.</t>
  </si>
  <si>
    <t>Orden</t>
  </si>
  <si>
    <t>Registros de subvención</t>
  </si>
  <si>
    <t>Otros instrumentos (€)</t>
  </si>
  <si>
    <t>% del total</t>
  </si>
  <si>
    <t>Comunidades de las administraciones concedentes</t>
  </si>
  <si>
    <t>El mapa representa concedentes autonómicos y locales, no el lugar de ejecución del proyecto.</t>
  </si>
  <si>
    <t>Comunidad / ciudad</t>
  </si>
  <si>
    <t>Código INE</t>
  </si>
  <si>
    <t>Autonómicas (€)</t>
  </si>
  <si>
    <t>Locales (€)</t>
  </si>
  <si>
    <t>Total subvenciones (€)</t>
  </si>
  <si>
    <t>Cobertura</t>
  </si>
  <si>
    <t>09</t>
  </si>
  <si>
    <t>05</t>
  </si>
  <si>
    <t>06</t>
  </si>
  <si>
    <t>01</t>
  </si>
  <si>
    <t>11</t>
  </si>
  <si>
    <t>02</t>
  </si>
  <si>
    <t>13</t>
  </si>
  <si>
    <t>10</t>
  </si>
  <si>
    <t>03</t>
  </si>
  <si>
    <t>16</t>
  </si>
  <si>
    <t>Illes Balears</t>
  </si>
  <si>
    <t>04</t>
  </si>
  <si>
    <t>Castilla y León</t>
  </si>
  <si>
    <t>07</t>
  </si>
  <si>
    <t>Castilla-La Mancha</t>
  </si>
  <si>
    <t>08</t>
  </si>
  <si>
    <t>Galicia</t>
  </si>
  <si>
    <t>12</t>
  </si>
  <si>
    <t>Región de Murcia</t>
  </si>
  <si>
    <t>14</t>
  </si>
  <si>
    <t>Comunidad Foral de Navarra</t>
  </si>
  <si>
    <t>15</t>
  </si>
  <si>
    <t>La Rioja</t>
  </si>
  <si>
    <t>17</t>
  </si>
  <si>
    <t>Ceuta</t>
  </si>
  <si>
    <t>18</t>
  </si>
  <si>
    <t>Melilla</t>
  </si>
  <si>
    <t>19</t>
  </si>
  <si>
    <t>Subtotal autonómico y local</t>
  </si>
  <si>
    <t>Estado (bloque separado)</t>
  </si>
  <si>
    <t>Total subvenciones</t>
  </si>
  <si>
    <t>Alcance de la revisión y controles</t>
  </si>
  <si>
    <t>No se ha realizado una auditoría de pagos ni de cumplimiento. Revisión: 15/10/2026.</t>
  </si>
  <si>
    <t>Caso</t>
  </si>
  <si>
    <t>Identificador</t>
  </si>
  <si>
    <t>Qué está acreditado</t>
  </si>
  <si>
    <t>Qué falta / tratamiento</t>
  </si>
  <si>
    <t>Olivares Vivos+</t>
  </si>
  <si>
    <t>Convocatorias 713365–713368</t>
  </si>
  <si>
    <t>Convenio por 200.000 € en total; anualidades 100.000 + 50.000 + 50.000 €.</t>
  </si>
  <si>
    <t>El archivo recibido ya excluye tres repeticiones (600.000 €). No restarlas otra vez. Pago y justificación no comprobados.</t>
  </si>
  <si>
    <t>https://www.juntadeandalucia.es/boja/2023/116/BOJA23-116-00012-10522-01_00285550.pdf</t>
  </si>
  <si>
    <t>Tarragona</t>
  </si>
  <si>
    <t>SB76935697 / SB88423722</t>
  </si>
  <si>
    <t>Concesión inicial 10.025,60 € y aumento 14.794,40 € hasta 24.820 €, según acuerdo de 06/06/2023.</t>
  </si>
  <si>
    <t>Se conservan ambos importes. Dos registros vinculados a una ayuda, sin doble cómputo monetario.</t>
  </si>
  <si>
    <t>https://seuelectronica.dipta.cat/documents/20182/22698185/Junta%2Bde%2BGovern%2Bde%2Bdata%2B06-06-2023.pdf/134d9104-eabd-5251-e0e7-9cc54d6c512d?t=1687427931012</t>
  </si>
  <si>
    <t>Reservas de la biosfera</t>
  </si>
  <si>
    <t>SB97399403 / SB97399391 / SB97402660</t>
  </si>
  <si>
    <t>Tres registros de 62.773 € para tres líneas territoriales diferentes.</t>
  </si>
  <si>
    <t>No se ha obtenido la resolución individual de cada expediente. Se mantienen; no se ha acreditado duplicación.</t>
  </si>
  <si>
    <t>https://www.subvenciones.gob.es/bdnstrans/GE/es/convocatoria/661824</t>
  </si>
  <si>
    <t>CAMA 2025</t>
  </si>
  <si>
    <t>RD 1069/2025 / SB140798122</t>
  </si>
  <si>
    <t>700.000 €. La norma exige memoria técnica y económica, indicadores e informe de auditor.</t>
  </si>
  <si>
    <t>La exigencia normativa no acredita que la justificación se haya presentado o aceptado.</t>
  </si>
  <si>
    <t>https://www.boe.es/diario_boe/txt.php?id=BOE-A-2025-24109</t>
  </si>
  <si>
    <t>Adaptación climática 2025</t>
  </si>
  <si>
    <t>RD 1041/2025 / SB140813403</t>
  </si>
  <si>
    <t>260.000 € para participación en el PNACC. Art. 9: memoria de actuación y económica.</t>
  </si>
  <si>
    <t>No confundir norma reguladora, concesión individual y pago. El Excel recoge 260.000 € en 2023, 2024 y 2025.</t>
  </si>
  <si>
    <t>https://www.boe.es/diario_boe/txt.php?id=BOE-A-2025-23543</t>
  </si>
  <si>
    <t>Régimen general</t>
  </si>
  <si>
    <t>Ley 38/2003, arts. 2, 14, 30, 32 y 37</t>
  </si>
  <si>
    <t>Ayudas sujetas a finalidad, justificación y control. Puede exigirse reintegro por incumplimiento.</t>
  </si>
  <si>
    <t>No equiparar entrega sin contraprestación con dinero sin obligaciones. Régimen específico de cada expediente.</t>
  </si>
  <si>
    <t>https://www.boe.es/buscar/act.php?id=BOE-A-2003-20977</t>
  </si>
  <si>
    <t>Antecedente 2009</t>
  </si>
  <si>
    <t>BOE-A-2010-3505, anexo I</t>
  </si>
  <si>
    <t>480.000 € concedidos en 2009, publicados en 2010.</t>
  </si>
  <si>
    <t>Referencia histórica fuera del total 2022–2026.</t>
  </si>
  <si>
    <t>https://www.boe.es/diario_boe/txt.php?id=BOE-A-2010-3505</t>
  </si>
  <si>
    <t>Santander</t>
  </si>
  <si>
    <t>SB156050025</t>
  </si>
  <si>
    <t>84.500 €, clasificados como otros instrumentos de ayuda.</t>
  </si>
  <si>
    <t>Excluido del total principal, de las barras de subvenciones y del valor del mapa.</t>
  </si>
  <si>
    <t>https://www.subvenciones.gob.es/bdnstrans/GE/es/concesiones</t>
  </si>
  <si>
    <t>Cobertura del libro</t>
  </si>
  <si>
    <t>139 filas originales conservadas</t>
  </si>
  <si>
    <t>Archivo proporcionado con una pestaña Concesiones; se añaden análisis y contraste.</t>
  </si>
  <si>
    <t>No incluye las 91 referencias históricas ni las 78 líneas de devengo que mencionaba un briefing anterior. No se han reconstruido.</t>
  </si>
  <si>
    <t>Archivo de entrada facilitado por el usuario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</si>
</sst>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0.00\ &quot;€&quot;"/>
    <numFmt numFmtId="166" formatCode="0.0%"/>
    <numFmt numFmtId="167" formatCode="00"/>
  </numFmts>
  <fonts count="8">
    <font>
      <sz val="11"/>
      <name val="Carlito"/>
    </font>
    <font>
      <sz val="10"/>
      <color rgb="FF183D4B"/>
      <name val="Arial"/>
      <family val="2"/>
    </font>
    <font>
      <b/>
      <sz val="10"/>
      <color rgb="FFFFFFFF"/>
      <name val="Arial"/>
      <family val="2"/>
    </font>
    <font>
      <sz val="10"/>
      <color rgb="FF087F8C"/>
      <name val="Arial"/>
      <family val="2"/>
    </font>
    <font>
      <sz val="11"/>
      <color rgb="FF203540"/>
      <name val="Arial"/>
      <family val="2"/>
    </font>
    <font>
      <b/>
      <sz val="15"/>
      <color rgb="FF183E4B"/>
      <name val="Arial"/>
      <family val="2"/>
    </font>
    <font>
      <b/>
      <sz val="11"/>
      <color rgb="FFFFFFFF"/>
      <name val="Arial"/>
      <family val="2"/>
    </font>
    <font>
      <b/>
      <sz val="11"/>
      <color rgb="FF203540"/>
      <name val="Arial"/>
      <family val="2"/>
    </font>
  </fonts>
  <fills count="6">
    <fill>
      <patternFill patternType="none"/>
    </fill>
    <fill>
      <patternFill patternType="gray125"/>
    </fill>
    <fill>
      <patternFill patternType="solid">
        <fgColor rgb="FFEDF5F6"/>
      </patternFill>
    </fill>
    <fill>
      <patternFill patternType="solid">
        <fgColor rgb="FF183D4B"/>
      </patternFill>
    </fill>
    <fill>
      <patternFill patternType="solid">
        <fgColor rgb="FF183E4B"/>
      </patternFill>
    </fill>
    <fill>
      <patternFill patternType="solid">
        <fgColor rgb="FFEAF2F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alignment vertical="top" wrapText="1"/>
    </xf>
    <xf numFmtId="0" fontId="1" fillId="2" borderId="0" xfId="0" applyFont="1" applyFill="1" applyAlignment="1">
      <alignment vertical="top" wrapText="1"/>
    </xf>
    <xf numFmtId="0" fontId="2" fillId="3" borderId="0" xfId="0" applyFont="1" applyFill="1" applyAlignment="1">
      <alignment horizontal="center" vertical="center" wrapText="1"/>
    </xf>
    <xf numFmtId="164" fontId="1" fillId="2" borderId="0" xfId="0" applyNumberFormat="1" applyFont="1" applyFill="1" applyAlignment="1">
      <alignment vertical="top" wrapText="1"/>
    </xf>
    <xf numFmtId="164" fontId="1" fillId="0" borderId="0" xfId="0" applyNumberFormat="1" applyFont="1" applyAlignment="1">
      <alignment vertical="top" wrapText="1"/>
    </xf>
    <xf numFmtId="4" fontId="1" fillId="2" borderId="0" xfId="0" applyNumberFormat="1" applyFont="1" applyFill="1" applyAlignment="1">
      <alignment vertical="top" wrapText="1"/>
    </xf>
    <xf numFmtId="4" fontId="1" fillId="0" borderId="0" xfId="0" applyNumberFormat="1" applyFont="1" applyAlignment="1">
      <alignment vertical="top" wrapText="1"/>
    </xf>
    <xf numFmtId="0" fontId="3" fillId="2" borderId="0" xfId="0" applyFont="1" applyFill="1" applyAlignment="1">
      <alignment vertical="top" wrapText="1"/>
    </xf>
    <xf numFmtId="0" fontId="3" fillId="0" borderId="0" xfId="0" applyFont="1" applyAlignment="1">
      <alignment vertical="top" wrapText="1"/>
    </xf>
    <xf numFmtId="0" fontId="4" fillId="0" borderId="0" xfId="0" applyFont="1" applyAlignment="1">
      <alignment vertical="center"/>
    </xf>
    <xf numFmtId="0" fontId="5" fillId="0" borderId="0" xfId="0" applyFont="1" applyAlignment="1">
      <alignment vertical="center"/>
    </xf>
    <xf numFmtId="0" fontId="6" fillId="4" borderId="0" xfId="0" applyFont="1" applyFill="1" applyAlignment="1">
      <alignment vertical="center" wrapText="1"/>
    </xf>
    <xf numFmtId="165" fontId="4" fillId="0" borderId="0" xfId="0" applyNumberFormat="1" applyFont="1" applyAlignment="1">
      <alignment vertical="center"/>
    </xf>
    <xf numFmtId="0" fontId="7" fillId="0" borderId="0" xfId="0" applyFont="1" applyAlignment="1">
      <alignment vertical="center"/>
    </xf>
    <xf numFmtId="165" fontId="7" fillId="0" borderId="0" xfId="0" applyNumberFormat="1" applyFont="1" applyAlignment="1">
      <alignment vertical="center"/>
    </xf>
    <xf numFmtId="0" fontId="4" fillId="0" borderId="0" xfId="0" applyFont="1" applyAlignment="1">
      <alignment vertical="center" wrapText="1"/>
    </xf>
    <xf numFmtId="166" fontId="4" fillId="0" borderId="0" xfId="0" applyNumberFormat="1" applyFont="1" applyAlignment="1">
      <alignment vertical="center"/>
    </xf>
    <xf numFmtId="0" fontId="4" fillId="5" borderId="0" xfId="0" applyFont="1" applyFill="1" applyAlignment="1">
      <alignment vertical="center"/>
    </xf>
    <xf numFmtId="0" fontId="4" fillId="5" borderId="0" xfId="0" applyFont="1" applyFill="1" applyAlignment="1">
      <alignment vertical="center" wrapText="1"/>
    </xf>
    <xf numFmtId="165" fontId="4" fillId="5" borderId="0" xfId="0" applyNumberFormat="1" applyFont="1" applyFill="1" applyAlignment="1">
      <alignment vertical="center"/>
    </xf>
    <xf numFmtId="166" fontId="4" fillId="5" borderId="0" xfId="0" applyNumberFormat="1" applyFont="1" applyFill="1" applyAlignment="1">
      <alignment vertical="center"/>
    </xf>
    <xf numFmtId="167" fontId="4" fillId="0" borderId="0" xfId="0" applyNumberFormat="1" applyFont="1" applyAlignment="1">
      <alignment vertical="center"/>
    </xf>
    <xf numFmtId="167" fontId="4" fillId="5" borderId="0" xfId="0" applyNumberFormat="1"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a:lstStyle/>
          <a:p>
            <a:r>
              <a:rPr sz="1125">
                <a:latin typeface="Arial"/>
                <a:ea typeface="Arial"/>
                <a:cs typeface="Arial"/>
              </a:rPr>
              <a:t>Concesiones autonómicas y locales (€)</a:t>
            </a:r>
          </a:p>
        </c:rich>
      </c:tx>
      <c:overlay val="0"/>
    </c:title>
    <c:autoTitleDeleted val="0"/>
    <c:plotArea>
      <c:layout/>
      <c:barChart>
        <c:barDir val="col"/>
        <c:grouping val="clustered"/>
        <c:varyColors val="0"/>
        <c:ser>
          <c:idx val="0"/>
          <c:order val="0"/>
          <c:tx>
            <c:v>Total subvenciones (€)</c:v>
          </c:tx>
          <c:spPr>
            <a:solidFill>
              <a:srgbClr val="183E4B"/>
            </a:solidFill>
          </c:spPr>
          <c:invertIfNegative val="0"/>
          <c:cat>
            <c:strRef>
              <c:f>Territorios!$A$6:$A$15</c:f>
              <c:strCache>
                <c:ptCount val="10"/>
                <c:pt idx="0">
                  <c:v>Cataluña</c:v>
                </c:pt>
                <c:pt idx="1">
                  <c:v>Canarias</c:v>
                </c:pt>
                <c:pt idx="2">
                  <c:v>Cantabria</c:v>
                </c:pt>
                <c:pt idx="3">
                  <c:v>Andalucía</c:v>
                </c:pt>
                <c:pt idx="4">
                  <c:v>Extremadura</c:v>
                </c:pt>
                <c:pt idx="5">
                  <c:v>Aragón</c:v>
                </c:pt>
                <c:pt idx="6">
                  <c:v>Comunidad de Madrid</c:v>
                </c:pt>
                <c:pt idx="7">
                  <c:v>Comunitat Valenciana</c:v>
                </c:pt>
                <c:pt idx="8">
                  <c:v>Principado de Asturias</c:v>
                </c:pt>
                <c:pt idx="9">
                  <c:v>País Vasco</c:v>
                </c:pt>
              </c:strCache>
            </c:strRef>
          </c:cat>
          <c:val>
            <c:numRef>
              <c:f>Territorios!$F$6:$F$15</c:f>
              <c:numCache>
                <c:formatCode>#,##0.00\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9D6-D041-A14E-9B588D352EF3}"/>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900">
                <a:latin typeface="Arial"/>
                <a:ea typeface="Arial"/>
                <a:cs typeface="Arial"/>
              </a:defRPr>
            </a:pPr>
            <a:endParaRPr lang="es-ES"/>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sz="825">
                <a:latin typeface="Arial"/>
                <a:ea typeface="Arial"/>
                <a:cs typeface="Arial"/>
              </a:defRPr>
            </a:pPr>
            <a:endParaRPr lang="es-ES"/>
          </a:p>
        </c:txPr>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0</xdr:rowOff>
    </xdr:from>
    <xdr:to>
      <xdr:col>8</xdr:col>
      <xdr:colOff>0</xdr:colOff>
      <xdr:row>53</xdr:row>
      <xdr:rowOff>0</xdr:rowOff>
    </xdr:to>
    <xdr:graphicFrame macro="">
      <xdr:nvGraphicFramePr>
        <xdr:cNvPr id="2" nam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cesiones_SEO" displayName="Concesiones_SEO" ref="A1:N140" totalsRowShown="0">
  <tableColumns count="14">
    <tableColumn id="1" xr3:uid="{00000000-0010-0000-0000-000001000000}" name="Año"/>
    <tableColumn id="2" xr3:uid="{00000000-0010-0000-0000-000002000000}" name="Fecha de concesión"/>
    <tableColumn id="3" xr3:uid="{00000000-0010-0000-0000-000003000000}" name="Código de concesión"/>
    <tableColumn id="4" xr3:uid="{00000000-0010-0000-0000-000004000000}" name="Nivel"/>
    <tableColumn id="5" xr3:uid="{00000000-0010-0000-0000-000005000000}" name="Administración"/>
    <tableColumn id="6" xr3:uid="{00000000-0010-0000-0000-000006000000}" name="Órgano concedente"/>
    <tableColumn id="7" xr3:uid="{00000000-0010-0000-0000-000007000000}" name="Beneficiario"/>
    <tableColumn id="8" xr3:uid="{00000000-0010-0000-0000-000008000000}" name="Convocatoria / objeto"/>
    <tableColumn id="9" xr3:uid="{00000000-0010-0000-0000-000009000000}" name="Importe concedido (€)"/>
    <tableColumn id="10" xr3:uid="{00000000-0010-0000-0000-00000A000000}" name="Instrumento"/>
    <tableColumn id="11" xr3:uid="{00000000-0010-0000-0000-00000B000000}" name="Procedimiento"/>
    <tableColumn id="12" xr3:uid="{00000000-0010-0000-0000-00000C000000}" name="Código BDNS"/>
    <tableColumn id="13" xr3:uid="{00000000-0010-0000-0000-00000D000000}" name="Fuente oficial"/>
    <tableColumn id="14" xr3:uid="{00000000-0010-0000-0000-00000E000000}" name="Bases / normativ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Organismos_SEO" displayName="Organismos_SEO" ref="A5:H40" totalsRowShown="0">
  <tableColumns count="8">
    <tableColumn id="1" xr3:uid="{00000000-0010-0000-0100-000001000000}" name="Orden"/>
    <tableColumn id="2" xr3:uid="{00000000-0010-0000-0100-000002000000}" name="Nivel"/>
    <tableColumn id="3" xr3:uid="{00000000-0010-0000-0100-000003000000}" name="Administración"/>
    <tableColumn id="4" xr3:uid="{00000000-0010-0000-0100-000004000000}" name="Órgano concedente"/>
    <tableColumn id="5" xr3:uid="{00000000-0010-0000-0100-000005000000}" name="Registros de subvención"/>
    <tableColumn id="6" xr3:uid="{00000000-0010-0000-0100-000006000000}" name="Subvenciones (€)"/>
    <tableColumn id="7" xr3:uid="{00000000-0010-0000-0100-000007000000}" name="Otros instrumentos (€)"/>
    <tableColumn id="8" xr3:uid="{00000000-0010-0000-0100-000008000000}" name="% del total"/>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erritorios_SEO" displayName="Territorios_SEO" ref="A5:H24" totalsRowShown="0">
  <tableColumns count="8">
    <tableColumn id="1" xr3:uid="{00000000-0010-0000-0200-000001000000}" name="Comunidad / ciudad"/>
    <tableColumn id="2" xr3:uid="{00000000-0010-0000-0200-000002000000}" name="Código INE"/>
    <tableColumn id="3" xr3:uid="{00000000-0010-0000-0200-000003000000}" name="Registros de subvención"/>
    <tableColumn id="4" xr3:uid="{00000000-0010-0000-0200-000004000000}" name="Autonómicas (€)"/>
    <tableColumn id="5" xr3:uid="{00000000-0010-0000-0200-000005000000}" name="Locales (€)"/>
    <tableColumn id="6" xr3:uid="{00000000-0010-0000-0200-000006000000}" name="Total subvenciones (€)"/>
    <tableColumn id="7" xr3:uid="{00000000-0010-0000-0200-000007000000}" name="Otros instrumentos (€)"/>
    <tableColumn id="8" xr3:uid="{00000000-0010-0000-0200-000008000000}" name="Cobertura"/>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0"/>
  <sheetViews>
    <sheetView showGridLines="0" tabSelected="1" workbookViewId="0">
      <pane xSplit="3" ySplit="1" topLeftCell="I2" activePane="bottomRight" state="frozen"/>
      <selection pane="topRight"/>
      <selection pane="bottomLeft"/>
      <selection pane="bottomRight" activeCell="O1" sqref="O1:P1048576"/>
    </sheetView>
  </sheetViews>
  <sheetFormatPr baseColWidth="10" defaultColWidth="8.83203125" defaultRowHeight="14"/>
  <cols>
    <col min="1" max="1" width="9" customWidth="1"/>
    <col min="2" max="2" width="17" customWidth="1"/>
    <col min="3" max="3" width="21" customWidth="1"/>
    <col min="4" max="4" width="17" customWidth="1"/>
    <col min="5" max="5" width="30" customWidth="1"/>
    <col min="6" max="6" width="43" customWidth="1"/>
    <col min="7" max="7" width="40" customWidth="1"/>
    <col min="8" max="8" width="95" customWidth="1"/>
    <col min="9" max="9" width="23" customWidth="1"/>
    <col min="10" max="10" width="42" customWidth="1"/>
    <col min="11" max="11" width="36" customWidth="1"/>
    <col min="12" max="12" width="16" customWidth="1"/>
    <col min="13" max="14" width="65" customWidth="1"/>
  </cols>
  <sheetData>
    <row r="1" spans="1:14" ht="34" customHeight="1">
      <c r="A1" s="3" t="s">
        <v>0</v>
      </c>
      <c r="B1" s="3" t="s">
        <v>1</v>
      </c>
      <c r="C1" s="3" t="s">
        <v>2</v>
      </c>
      <c r="D1" s="3" t="s">
        <v>3</v>
      </c>
      <c r="E1" s="3" t="s">
        <v>4</v>
      </c>
      <c r="F1" s="3" t="s">
        <v>5</v>
      </c>
      <c r="G1" s="3" t="s">
        <v>6</v>
      </c>
      <c r="H1" s="3" t="s">
        <v>7</v>
      </c>
      <c r="I1" s="3" t="s">
        <v>8</v>
      </c>
      <c r="J1" s="3" t="s">
        <v>9</v>
      </c>
      <c r="K1" s="3" t="s">
        <v>10</v>
      </c>
      <c r="L1" s="3" t="s">
        <v>11</v>
      </c>
      <c r="M1" s="3" t="s">
        <v>12</v>
      </c>
      <c r="N1" s="3" t="s">
        <v>13</v>
      </c>
    </row>
    <row r="2" spans="1:14" ht="78" customHeight="1">
      <c r="A2" s="2">
        <v>2026</v>
      </c>
      <c r="B2" s="4">
        <v>46272</v>
      </c>
      <c r="C2" s="2" t="s">
        <v>14</v>
      </c>
      <c r="D2" s="2" t="s">
        <v>15</v>
      </c>
      <c r="E2" s="2" t="s">
        <v>16</v>
      </c>
      <c r="F2" s="2" t="s">
        <v>17</v>
      </c>
      <c r="G2" s="2" t="s">
        <v>18</v>
      </c>
      <c r="H2" s="2" t="s">
        <v>19</v>
      </c>
      <c r="I2" s="6">
        <v>19500</v>
      </c>
      <c r="J2" s="2" t="s">
        <v>20</v>
      </c>
      <c r="K2" s="2" t="s">
        <v>21</v>
      </c>
      <c r="L2" s="2" t="s">
        <v>22</v>
      </c>
      <c r="M2" s="8" t="s">
        <v>23</v>
      </c>
      <c r="N2" s="8" t="s">
        <v>24</v>
      </c>
    </row>
    <row r="3" spans="1:14" ht="78" customHeight="1">
      <c r="A3" s="1">
        <v>2026</v>
      </c>
      <c r="B3" s="5">
        <v>46237</v>
      </c>
      <c r="C3" s="1" t="s">
        <v>26</v>
      </c>
      <c r="D3" s="1" t="s">
        <v>27</v>
      </c>
      <c r="E3" s="1" t="s">
        <v>28</v>
      </c>
      <c r="F3" s="1" t="s">
        <v>29</v>
      </c>
      <c r="G3" s="1" t="s">
        <v>30</v>
      </c>
      <c r="H3" s="1" t="s">
        <v>31</v>
      </c>
      <c r="I3" s="7">
        <v>84500</v>
      </c>
      <c r="J3" s="1" t="s">
        <v>32</v>
      </c>
      <c r="K3" s="1" t="s">
        <v>21</v>
      </c>
      <c r="L3" s="1" t="s">
        <v>33</v>
      </c>
      <c r="M3" s="9" t="s">
        <v>34</v>
      </c>
      <c r="N3" s="9" t="s">
        <v>35</v>
      </c>
    </row>
    <row r="4" spans="1:14" ht="78" customHeight="1">
      <c r="A4" s="2">
        <v>2026</v>
      </c>
      <c r="B4" s="4">
        <v>46184</v>
      </c>
      <c r="C4" s="2" t="s">
        <v>36</v>
      </c>
      <c r="D4" s="2" t="s">
        <v>15</v>
      </c>
      <c r="E4" s="2" t="s">
        <v>37</v>
      </c>
      <c r="F4" s="2" t="s">
        <v>38</v>
      </c>
      <c r="G4" s="2" t="s">
        <v>18</v>
      </c>
      <c r="H4" s="2" t="s">
        <v>39</v>
      </c>
      <c r="I4" s="6">
        <v>10000</v>
      </c>
      <c r="J4" s="2" t="s">
        <v>20</v>
      </c>
      <c r="K4" s="2" t="s">
        <v>21</v>
      </c>
      <c r="L4" s="2" t="s">
        <v>40</v>
      </c>
      <c r="M4" s="8" t="s">
        <v>41</v>
      </c>
      <c r="N4" s="8" t="s">
        <v>42</v>
      </c>
    </row>
    <row r="5" spans="1:14" ht="78" customHeight="1">
      <c r="A5" s="1">
        <v>2026</v>
      </c>
      <c r="B5" s="5">
        <v>46181</v>
      </c>
      <c r="C5" s="1" t="s">
        <v>44</v>
      </c>
      <c r="D5" s="1" t="s">
        <v>27</v>
      </c>
      <c r="E5" s="1" t="s">
        <v>45</v>
      </c>
      <c r="F5" s="1" t="s">
        <v>46</v>
      </c>
      <c r="G5" s="1" t="s">
        <v>18</v>
      </c>
      <c r="H5" s="1" t="s">
        <v>47</v>
      </c>
      <c r="I5" s="7">
        <v>15000</v>
      </c>
      <c r="J5" s="1" t="s">
        <v>20</v>
      </c>
      <c r="K5" s="1" t="s">
        <v>21</v>
      </c>
      <c r="L5" s="1" t="s">
        <v>48</v>
      </c>
      <c r="M5" s="9" t="s">
        <v>49</v>
      </c>
      <c r="N5" s="9" t="s">
        <v>50</v>
      </c>
    </row>
    <row r="6" spans="1:14" ht="78" customHeight="1">
      <c r="A6" s="2">
        <v>2026</v>
      </c>
      <c r="B6" s="4">
        <v>46176</v>
      </c>
      <c r="C6" s="2" t="s">
        <v>52</v>
      </c>
      <c r="D6" s="2" t="s">
        <v>27</v>
      </c>
      <c r="E6" s="2" t="s">
        <v>53</v>
      </c>
      <c r="F6" s="2" t="s">
        <v>54</v>
      </c>
      <c r="G6" s="2" t="s">
        <v>18</v>
      </c>
      <c r="H6" s="2" t="s">
        <v>55</v>
      </c>
      <c r="I6" s="6">
        <v>9161.09</v>
      </c>
      <c r="J6" s="2" t="s">
        <v>20</v>
      </c>
      <c r="K6" s="2" t="s">
        <v>56</v>
      </c>
      <c r="L6" s="2" t="s">
        <v>57</v>
      </c>
      <c r="M6" s="8" t="s">
        <v>58</v>
      </c>
      <c r="N6" s="8" t="s">
        <v>59</v>
      </c>
    </row>
    <row r="7" spans="1:14" ht="78" customHeight="1">
      <c r="A7" s="1">
        <v>2026</v>
      </c>
      <c r="B7" s="5">
        <v>46174</v>
      </c>
      <c r="C7" s="1" t="s">
        <v>61</v>
      </c>
      <c r="D7" s="1" t="s">
        <v>62</v>
      </c>
      <c r="E7" s="1" t="s">
        <v>63</v>
      </c>
      <c r="F7" s="1" t="s">
        <v>64</v>
      </c>
      <c r="G7" s="1" t="s">
        <v>30</v>
      </c>
      <c r="H7" s="1" t="s">
        <v>65</v>
      </c>
      <c r="I7" s="7">
        <v>2416028.33</v>
      </c>
      <c r="J7" s="1" t="s">
        <v>20</v>
      </c>
      <c r="K7" s="1" t="s">
        <v>21</v>
      </c>
      <c r="L7" s="1" t="s">
        <v>66</v>
      </c>
      <c r="M7" s="9" t="s">
        <v>67</v>
      </c>
      <c r="N7" s="9" t="s">
        <v>68</v>
      </c>
    </row>
    <row r="8" spans="1:14" ht="78" customHeight="1">
      <c r="A8" s="2">
        <v>2026</v>
      </c>
      <c r="B8" s="4">
        <v>46150</v>
      </c>
      <c r="C8" s="2" t="s">
        <v>69</v>
      </c>
      <c r="D8" s="2" t="s">
        <v>15</v>
      </c>
      <c r="E8" s="2" t="s">
        <v>70</v>
      </c>
      <c r="F8" s="2" t="s">
        <v>71</v>
      </c>
      <c r="G8" s="2" t="s">
        <v>72</v>
      </c>
      <c r="H8" s="2" t="s">
        <v>73</v>
      </c>
      <c r="I8" s="6">
        <v>2000</v>
      </c>
      <c r="J8" s="2" t="s">
        <v>20</v>
      </c>
      <c r="K8" s="2" t="s">
        <v>21</v>
      </c>
      <c r="L8" s="2" t="s">
        <v>74</v>
      </c>
      <c r="M8" s="8" t="s">
        <v>75</v>
      </c>
      <c r="N8" s="8" t="s">
        <v>76</v>
      </c>
    </row>
    <row r="9" spans="1:14" ht="78" customHeight="1">
      <c r="A9" s="1">
        <v>2026</v>
      </c>
      <c r="B9" s="5">
        <v>46147</v>
      </c>
      <c r="C9" s="1" t="s">
        <v>78</v>
      </c>
      <c r="D9" s="1" t="s">
        <v>27</v>
      </c>
      <c r="E9" s="1" t="s">
        <v>79</v>
      </c>
      <c r="F9" s="1" t="s">
        <v>80</v>
      </c>
      <c r="G9" s="1" t="s">
        <v>81</v>
      </c>
      <c r="H9" s="1" t="s">
        <v>82</v>
      </c>
      <c r="I9" s="7">
        <v>5000</v>
      </c>
      <c r="J9" s="1" t="s">
        <v>20</v>
      </c>
      <c r="K9" s="1" t="s">
        <v>21</v>
      </c>
      <c r="L9" s="1" t="s">
        <v>83</v>
      </c>
      <c r="M9" s="9" t="s">
        <v>84</v>
      </c>
      <c r="N9" s="9" t="s">
        <v>85</v>
      </c>
    </row>
    <row r="10" spans="1:14" ht="78" customHeight="1">
      <c r="A10" s="2">
        <v>2026</v>
      </c>
      <c r="B10" s="4">
        <v>46140</v>
      </c>
      <c r="C10" s="2" t="s">
        <v>87</v>
      </c>
      <c r="D10" s="2" t="s">
        <v>15</v>
      </c>
      <c r="E10" s="2" t="s">
        <v>16</v>
      </c>
      <c r="F10" s="2" t="s">
        <v>88</v>
      </c>
      <c r="G10" s="2" t="s">
        <v>89</v>
      </c>
      <c r="H10" s="2" t="s">
        <v>90</v>
      </c>
      <c r="I10" s="6">
        <v>18225</v>
      </c>
      <c r="J10" s="2" t="s">
        <v>20</v>
      </c>
      <c r="K10" s="2" t="s">
        <v>21</v>
      </c>
      <c r="L10" s="2" t="s">
        <v>91</v>
      </c>
      <c r="M10" s="8" t="s">
        <v>92</v>
      </c>
      <c r="N10" s="8" t="s">
        <v>93</v>
      </c>
    </row>
    <row r="11" spans="1:14" ht="78" customHeight="1">
      <c r="A11" s="1">
        <v>2026</v>
      </c>
      <c r="B11" s="5">
        <v>46140</v>
      </c>
      <c r="C11" s="1" t="s">
        <v>94</v>
      </c>
      <c r="D11" s="1" t="s">
        <v>15</v>
      </c>
      <c r="E11" s="1" t="s">
        <v>16</v>
      </c>
      <c r="F11" s="1" t="s">
        <v>88</v>
      </c>
      <c r="G11" s="1" t="s">
        <v>89</v>
      </c>
      <c r="H11" s="1" t="s">
        <v>95</v>
      </c>
      <c r="I11" s="7">
        <v>10000</v>
      </c>
      <c r="J11" s="1" t="s">
        <v>20</v>
      </c>
      <c r="K11" s="1" t="s">
        <v>21</v>
      </c>
      <c r="L11" s="1" t="s">
        <v>96</v>
      </c>
      <c r="M11" s="9" t="s">
        <v>97</v>
      </c>
      <c r="N11" s="9" t="s">
        <v>93</v>
      </c>
    </row>
    <row r="12" spans="1:14" ht="78" customHeight="1">
      <c r="A12" s="2">
        <v>2026</v>
      </c>
      <c r="B12" s="4">
        <v>46140</v>
      </c>
      <c r="C12" s="2" t="s">
        <v>98</v>
      </c>
      <c r="D12" s="2" t="s">
        <v>15</v>
      </c>
      <c r="E12" s="2" t="s">
        <v>16</v>
      </c>
      <c r="F12" s="2" t="s">
        <v>88</v>
      </c>
      <c r="G12" s="2" t="s">
        <v>89</v>
      </c>
      <c r="H12" s="2" t="s">
        <v>99</v>
      </c>
      <c r="I12" s="6">
        <v>72000</v>
      </c>
      <c r="J12" s="2" t="s">
        <v>20</v>
      </c>
      <c r="K12" s="2" t="s">
        <v>21</v>
      </c>
      <c r="L12" s="2" t="s">
        <v>100</v>
      </c>
      <c r="M12" s="8" t="s">
        <v>101</v>
      </c>
      <c r="N12" s="8" t="s">
        <v>93</v>
      </c>
    </row>
    <row r="13" spans="1:14" ht="78" customHeight="1">
      <c r="A13" s="1">
        <v>2026</v>
      </c>
      <c r="B13" s="5">
        <v>46070</v>
      </c>
      <c r="C13" s="1" t="s">
        <v>102</v>
      </c>
      <c r="D13" s="1" t="s">
        <v>62</v>
      </c>
      <c r="E13" s="1" t="s">
        <v>63</v>
      </c>
      <c r="F13" s="1" t="s">
        <v>64</v>
      </c>
      <c r="G13" s="1" t="s">
        <v>30</v>
      </c>
      <c r="H13" s="1" t="s">
        <v>103</v>
      </c>
      <c r="I13" s="7">
        <v>624836.78</v>
      </c>
      <c r="J13" s="1" t="s">
        <v>20</v>
      </c>
      <c r="K13" s="1" t="s">
        <v>56</v>
      </c>
      <c r="L13" s="1" t="s">
        <v>104</v>
      </c>
      <c r="M13" s="9" t="s">
        <v>105</v>
      </c>
      <c r="N13" s="9" t="s">
        <v>106</v>
      </c>
    </row>
    <row r="14" spans="1:14" ht="78" customHeight="1">
      <c r="A14" s="2">
        <v>2026</v>
      </c>
      <c r="B14" s="4">
        <v>46070</v>
      </c>
      <c r="C14" s="2" t="s">
        <v>107</v>
      </c>
      <c r="D14" s="2" t="s">
        <v>62</v>
      </c>
      <c r="E14" s="2" t="s">
        <v>63</v>
      </c>
      <c r="F14" s="2" t="s">
        <v>64</v>
      </c>
      <c r="G14" s="2" t="s">
        <v>30</v>
      </c>
      <c r="H14" s="2" t="s">
        <v>103</v>
      </c>
      <c r="I14" s="6">
        <v>96097.87</v>
      </c>
      <c r="J14" s="2" t="s">
        <v>20</v>
      </c>
      <c r="K14" s="2" t="s">
        <v>56</v>
      </c>
      <c r="L14" s="2" t="s">
        <v>104</v>
      </c>
      <c r="M14" s="8" t="s">
        <v>105</v>
      </c>
      <c r="N14" s="8" t="s">
        <v>106</v>
      </c>
    </row>
    <row r="15" spans="1:14" ht="78" customHeight="1">
      <c r="A15" s="1">
        <v>2026</v>
      </c>
      <c r="B15" s="5">
        <v>46045</v>
      </c>
      <c r="C15" s="1" t="s">
        <v>108</v>
      </c>
      <c r="D15" s="1" t="s">
        <v>62</v>
      </c>
      <c r="E15" s="1" t="s">
        <v>63</v>
      </c>
      <c r="F15" s="1" t="s">
        <v>64</v>
      </c>
      <c r="G15" s="1" t="s">
        <v>30</v>
      </c>
      <c r="H15" s="1" t="s">
        <v>109</v>
      </c>
      <c r="I15" s="7">
        <v>31316.67</v>
      </c>
      <c r="J15" s="1" t="s">
        <v>20</v>
      </c>
      <c r="K15" s="1" t="s">
        <v>56</v>
      </c>
      <c r="L15" s="1" t="s">
        <v>110</v>
      </c>
      <c r="M15" s="9" t="s">
        <v>111</v>
      </c>
      <c r="N15" s="9" t="s">
        <v>112</v>
      </c>
    </row>
    <row r="16" spans="1:14" ht="78" customHeight="1">
      <c r="A16" s="2">
        <v>2026</v>
      </c>
      <c r="B16" s="4">
        <v>46045</v>
      </c>
      <c r="C16" s="2" t="s">
        <v>113</v>
      </c>
      <c r="D16" s="2" t="s">
        <v>62</v>
      </c>
      <c r="E16" s="2" t="s">
        <v>63</v>
      </c>
      <c r="F16" s="2" t="s">
        <v>64</v>
      </c>
      <c r="G16" s="2" t="s">
        <v>30</v>
      </c>
      <c r="H16" s="2" t="s">
        <v>109</v>
      </c>
      <c r="I16" s="6">
        <v>73072.23</v>
      </c>
      <c r="J16" s="2" t="s">
        <v>20</v>
      </c>
      <c r="K16" s="2" t="s">
        <v>56</v>
      </c>
      <c r="L16" s="2" t="s">
        <v>110</v>
      </c>
      <c r="M16" s="8" t="s">
        <v>111</v>
      </c>
      <c r="N16" s="8" t="s">
        <v>112</v>
      </c>
    </row>
    <row r="17" spans="1:14" ht="78" customHeight="1">
      <c r="A17" s="1">
        <v>2026</v>
      </c>
      <c r="B17" s="5">
        <v>46045</v>
      </c>
      <c r="C17" s="1" t="s">
        <v>114</v>
      </c>
      <c r="D17" s="1" t="s">
        <v>62</v>
      </c>
      <c r="E17" s="1" t="s">
        <v>63</v>
      </c>
      <c r="F17" s="1" t="s">
        <v>64</v>
      </c>
      <c r="G17" s="1" t="s">
        <v>30</v>
      </c>
      <c r="H17" s="1" t="s">
        <v>109</v>
      </c>
      <c r="I17" s="7">
        <v>49344.12</v>
      </c>
      <c r="J17" s="1" t="s">
        <v>20</v>
      </c>
      <c r="K17" s="1" t="s">
        <v>56</v>
      </c>
      <c r="L17" s="1" t="s">
        <v>110</v>
      </c>
      <c r="M17" s="9" t="s">
        <v>111</v>
      </c>
      <c r="N17" s="9" t="s">
        <v>112</v>
      </c>
    </row>
    <row r="18" spans="1:14" ht="78" customHeight="1">
      <c r="A18" s="2">
        <v>2026</v>
      </c>
      <c r="B18" s="4">
        <v>46045</v>
      </c>
      <c r="C18" s="2" t="s">
        <v>115</v>
      </c>
      <c r="D18" s="2" t="s">
        <v>62</v>
      </c>
      <c r="E18" s="2" t="s">
        <v>63</v>
      </c>
      <c r="F18" s="2" t="s">
        <v>64</v>
      </c>
      <c r="G18" s="2" t="s">
        <v>30</v>
      </c>
      <c r="H18" s="2" t="s">
        <v>109</v>
      </c>
      <c r="I18" s="6">
        <v>115136.28</v>
      </c>
      <c r="J18" s="2" t="s">
        <v>20</v>
      </c>
      <c r="K18" s="2" t="s">
        <v>56</v>
      </c>
      <c r="L18" s="2" t="s">
        <v>110</v>
      </c>
      <c r="M18" s="8" t="s">
        <v>111</v>
      </c>
      <c r="N18" s="8" t="s">
        <v>112</v>
      </c>
    </row>
    <row r="19" spans="1:14" ht="78" customHeight="1">
      <c r="A19" s="1">
        <v>2026</v>
      </c>
      <c r="B19" s="5">
        <v>46045</v>
      </c>
      <c r="C19" s="1" t="s">
        <v>116</v>
      </c>
      <c r="D19" s="1" t="s">
        <v>62</v>
      </c>
      <c r="E19" s="1" t="s">
        <v>63</v>
      </c>
      <c r="F19" s="1" t="s">
        <v>64</v>
      </c>
      <c r="G19" s="1" t="s">
        <v>30</v>
      </c>
      <c r="H19" s="1" t="s">
        <v>109</v>
      </c>
      <c r="I19" s="7">
        <v>10500</v>
      </c>
      <c r="J19" s="1" t="s">
        <v>20</v>
      </c>
      <c r="K19" s="1" t="s">
        <v>56</v>
      </c>
      <c r="L19" s="1" t="s">
        <v>110</v>
      </c>
      <c r="M19" s="9" t="s">
        <v>111</v>
      </c>
      <c r="N19" s="9" t="s">
        <v>112</v>
      </c>
    </row>
    <row r="20" spans="1:14" ht="78" customHeight="1">
      <c r="A20" s="2">
        <v>2026</v>
      </c>
      <c r="B20" s="4">
        <v>46045</v>
      </c>
      <c r="C20" s="2" t="s">
        <v>117</v>
      </c>
      <c r="D20" s="2" t="s">
        <v>62</v>
      </c>
      <c r="E20" s="2" t="s">
        <v>63</v>
      </c>
      <c r="F20" s="2" t="s">
        <v>64</v>
      </c>
      <c r="G20" s="2" t="s">
        <v>30</v>
      </c>
      <c r="H20" s="2" t="s">
        <v>109</v>
      </c>
      <c r="I20" s="6">
        <v>24500</v>
      </c>
      <c r="J20" s="2" t="s">
        <v>20</v>
      </c>
      <c r="K20" s="2" t="s">
        <v>56</v>
      </c>
      <c r="L20" s="2" t="s">
        <v>110</v>
      </c>
      <c r="M20" s="8" t="s">
        <v>111</v>
      </c>
      <c r="N20" s="8" t="s">
        <v>112</v>
      </c>
    </row>
    <row r="21" spans="1:14" ht="78" customHeight="1">
      <c r="A21" s="1">
        <v>2025</v>
      </c>
      <c r="B21" s="5">
        <v>46022</v>
      </c>
      <c r="C21" s="1" t="s">
        <v>118</v>
      </c>
      <c r="D21" s="1" t="s">
        <v>27</v>
      </c>
      <c r="E21" s="1" t="s">
        <v>119</v>
      </c>
      <c r="F21" s="1" t="s">
        <v>120</v>
      </c>
      <c r="G21" s="1" t="s">
        <v>121</v>
      </c>
      <c r="H21" s="1" t="s">
        <v>122</v>
      </c>
      <c r="I21" s="7">
        <v>30000</v>
      </c>
      <c r="J21" s="1" t="s">
        <v>20</v>
      </c>
      <c r="K21" s="1" t="s">
        <v>21</v>
      </c>
      <c r="L21" s="1" t="s">
        <v>123</v>
      </c>
      <c r="M21" s="9" t="s">
        <v>124</v>
      </c>
      <c r="N21" s="9" t="s">
        <v>125</v>
      </c>
    </row>
    <row r="22" spans="1:14" ht="78" customHeight="1">
      <c r="A22" s="2">
        <v>2025</v>
      </c>
      <c r="B22" s="4">
        <v>46022</v>
      </c>
      <c r="C22" s="2" t="s">
        <v>127</v>
      </c>
      <c r="D22" s="2" t="s">
        <v>15</v>
      </c>
      <c r="E22" s="2" t="s">
        <v>128</v>
      </c>
      <c r="F22" s="2" t="s">
        <v>129</v>
      </c>
      <c r="G22" s="2" t="s">
        <v>130</v>
      </c>
      <c r="H22" s="2" t="s">
        <v>131</v>
      </c>
      <c r="I22" s="6">
        <v>300000</v>
      </c>
      <c r="J22" s="2" t="s">
        <v>20</v>
      </c>
      <c r="K22" s="2" t="s">
        <v>56</v>
      </c>
      <c r="L22" s="2" t="s">
        <v>132</v>
      </c>
      <c r="M22" s="8" t="s">
        <v>133</v>
      </c>
      <c r="N22" s="8" t="s">
        <v>134</v>
      </c>
    </row>
    <row r="23" spans="1:14" ht="78" customHeight="1">
      <c r="A23" s="1">
        <v>2025</v>
      </c>
      <c r="B23" s="5">
        <v>46014</v>
      </c>
      <c r="C23" s="1" t="s">
        <v>135</v>
      </c>
      <c r="D23" s="1" t="s">
        <v>15</v>
      </c>
      <c r="E23" s="1" t="s">
        <v>136</v>
      </c>
      <c r="F23" s="1" t="s">
        <v>137</v>
      </c>
      <c r="G23" s="1" t="s">
        <v>138</v>
      </c>
      <c r="H23" s="1" t="s">
        <v>139</v>
      </c>
      <c r="I23" s="7">
        <v>55600</v>
      </c>
      <c r="J23" s="1" t="s">
        <v>20</v>
      </c>
      <c r="K23" s="1" t="s">
        <v>56</v>
      </c>
      <c r="L23" s="1" t="s">
        <v>140</v>
      </c>
      <c r="M23" s="9" t="s">
        <v>141</v>
      </c>
      <c r="N23" s="9" t="s">
        <v>142</v>
      </c>
    </row>
    <row r="24" spans="1:14" ht="78" customHeight="1">
      <c r="A24" s="2">
        <v>2025</v>
      </c>
      <c r="B24" s="4">
        <v>46003</v>
      </c>
      <c r="C24" s="2" t="s">
        <v>143</v>
      </c>
      <c r="D24" s="2" t="s">
        <v>62</v>
      </c>
      <c r="E24" s="2" t="s">
        <v>63</v>
      </c>
      <c r="F24" s="2" t="s">
        <v>144</v>
      </c>
      <c r="G24" s="2" t="s">
        <v>145</v>
      </c>
      <c r="H24" s="2" t="s">
        <v>146</v>
      </c>
      <c r="I24" s="6">
        <v>260000</v>
      </c>
      <c r="J24" s="2" t="s">
        <v>20</v>
      </c>
      <c r="K24" s="2" t="s">
        <v>21</v>
      </c>
      <c r="L24" s="2" t="s">
        <v>147</v>
      </c>
      <c r="M24" s="8" t="s">
        <v>148</v>
      </c>
      <c r="N24" s="8" t="s">
        <v>149</v>
      </c>
    </row>
    <row r="25" spans="1:14" ht="78" customHeight="1">
      <c r="A25" s="1">
        <v>2025</v>
      </c>
      <c r="B25" s="5">
        <v>45993</v>
      </c>
      <c r="C25" s="1" t="s">
        <v>150</v>
      </c>
      <c r="D25" s="1" t="s">
        <v>62</v>
      </c>
      <c r="E25" s="1" t="s">
        <v>63</v>
      </c>
      <c r="F25" s="1" t="s">
        <v>151</v>
      </c>
      <c r="G25" s="1" t="s">
        <v>152</v>
      </c>
      <c r="H25" s="1" t="s">
        <v>153</v>
      </c>
      <c r="I25" s="7">
        <v>700000</v>
      </c>
      <c r="J25" s="1" t="s">
        <v>20</v>
      </c>
      <c r="K25" s="1" t="s">
        <v>21</v>
      </c>
      <c r="L25" s="1" t="s">
        <v>154</v>
      </c>
      <c r="M25" s="9" t="s">
        <v>155</v>
      </c>
      <c r="N25" s="9" t="s">
        <v>156</v>
      </c>
    </row>
    <row r="26" spans="1:14" ht="78" customHeight="1">
      <c r="A26" s="2">
        <v>2025</v>
      </c>
      <c r="B26" s="4">
        <v>45993</v>
      </c>
      <c r="C26" s="2" t="s">
        <v>157</v>
      </c>
      <c r="D26" s="2" t="s">
        <v>15</v>
      </c>
      <c r="E26" s="2" t="s">
        <v>37</v>
      </c>
      <c r="F26" s="2" t="s">
        <v>158</v>
      </c>
      <c r="G26" s="2" t="s">
        <v>18</v>
      </c>
      <c r="H26" s="2" t="s">
        <v>159</v>
      </c>
      <c r="I26" s="6">
        <v>29991</v>
      </c>
      <c r="J26" s="2" t="s">
        <v>20</v>
      </c>
      <c r="K26" s="2" t="s">
        <v>56</v>
      </c>
      <c r="L26" s="2" t="s">
        <v>160</v>
      </c>
      <c r="M26" s="8" t="s">
        <v>161</v>
      </c>
      <c r="N26" s="8" t="s">
        <v>162</v>
      </c>
    </row>
    <row r="27" spans="1:14" ht="78" customHeight="1">
      <c r="A27" s="1">
        <v>2025</v>
      </c>
      <c r="B27" s="5">
        <v>45992</v>
      </c>
      <c r="C27" s="1" t="s">
        <v>163</v>
      </c>
      <c r="D27" s="1" t="s">
        <v>62</v>
      </c>
      <c r="E27" s="1" t="s">
        <v>63</v>
      </c>
      <c r="F27" s="1" t="s">
        <v>151</v>
      </c>
      <c r="G27" s="1" t="s">
        <v>152</v>
      </c>
      <c r="H27" s="1" t="s">
        <v>164</v>
      </c>
      <c r="I27" s="7">
        <v>549429.28</v>
      </c>
      <c r="J27" s="1" t="s">
        <v>20</v>
      </c>
      <c r="K27" s="1" t="s">
        <v>56</v>
      </c>
      <c r="L27" s="1" t="s">
        <v>165</v>
      </c>
      <c r="M27" s="9" t="s">
        <v>166</v>
      </c>
      <c r="N27" s="9" t="s">
        <v>167</v>
      </c>
    </row>
    <row r="28" spans="1:14" ht="78" customHeight="1">
      <c r="A28" s="2">
        <v>2025</v>
      </c>
      <c r="B28" s="4">
        <v>45985</v>
      </c>
      <c r="C28" s="2" t="s">
        <v>168</v>
      </c>
      <c r="D28" s="2" t="s">
        <v>62</v>
      </c>
      <c r="E28" s="2" t="s">
        <v>63</v>
      </c>
      <c r="F28" s="2" t="s">
        <v>169</v>
      </c>
      <c r="G28" s="2" t="s">
        <v>152</v>
      </c>
      <c r="H28" s="2" t="s">
        <v>170</v>
      </c>
      <c r="I28" s="6">
        <v>117248.95</v>
      </c>
      <c r="J28" s="2" t="s">
        <v>20</v>
      </c>
      <c r="K28" s="2" t="s">
        <v>56</v>
      </c>
      <c r="L28" s="2" t="s">
        <v>171</v>
      </c>
      <c r="M28" s="8" t="s">
        <v>172</v>
      </c>
      <c r="N28" s="8" t="s">
        <v>173</v>
      </c>
    </row>
    <row r="29" spans="1:14" ht="78" customHeight="1">
      <c r="A29" s="1">
        <v>2025</v>
      </c>
      <c r="B29" s="5">
        <v>45979</v>
      </c>
      <c r="C29" s="1" t="s">
        <v>174</v>
      </c>
      <c r="D29" s="1" t="s">
        <v>27</v>
      </c>
      <c r="E29" s="1" t="s">
        <v>175</v>
      </c>
      <c r="F29" s="1" t="s">
        <v>176</v>
      </c>
      <c r="G29" s="1" t="s">
        <v>177</v>
      </c>
      <c r="H29" s="1" t="s">
        <v>178</v>
      </c>
      <c r="I29" s="7">
        <v>17644</v>
      </c>
      <c r="J29" s="1" t="s">
        <v>20</v>
      </c>
      <c r="K29" s="1" t="s">
        <v>56</v>
      </c>
      <c r="L29" s="1" t="s">
        <v>179</v>
      </c>
      <c r="M29" s="9" t="s">
        <v>180</v>
      </c>
      <c r="N29" s="9" t="s">
        <v>181</v>
      </c>
    </row>
    <row r="30" spans="1:14" ht="78" customHeight="1">
      <c r="A30" s="2">
        <v>2025</v>
      </c>
      <c r="B30" s="4">
        <v>45950</v>
      </c>
      <c r="C30" s="2" t="s">
        <v>182</v>
      </c>
      <c r="D30" s="2" t="s">
        <v>15</v>
      </c>
      <c r="E30" s="2" t="s">
        <v>16</v>
      </c>
      <c r="F30" s="2" t="s">
        <v>17</v>
      </c>
      <c r="G30" s="2" t="s">
        <v>18</v>
      </c>
      <c r="H30" s="2" t="s">
        <v>19</v>
      </c>
      <c r="I30" s="6">
        <v>16000</v>
      </c>
      <c r="J30" s="2" t="s">
        <v>20</v>
      </c>
      <c r="K30" s="2" t="s">
        <v>21</v>
      </c>
      <c r="L30" s="2" t="s">
        <v>183</v>
      </c>
      <c r="M30" s="8" t="s">
        <v>184</v>
      </c>
      <c r="N30" s="8" t="s">
        <v>185</v>
      </c>
    </row>
    <row r="31" spans="1:14" ht="78" customHeight="1">
      <c r="A31" s="1">
        <v>2025</v>
      </c>
      <c r="B31" s="5">
        <v>45946</v>
      </c>
      <c r="C31" s="1" t="s">
        <v>186</v>
      </c>
      <c r="D31" s="1" t="s">
        <v>15</v>
      </c>
      <c r="E31" s="1" t="s">
        <v>37</v>
      </c>
      <c r="F31" s="1" t="s">
        <v>38</v>
      </c>
      <c r="G31" s="1" t="s">
        <v>18</v>
      </c>
      <c r="H31" s="1" t="s">
        <v>187</v>
      </c>
      <c r="I31" s="7">
        <v>3000</v>
      </c>
      <c r="J31" s="1" t="s">
        <v>20</v>
      </c>
      <c r="K31" s="1" t="s">
        <v>188</v>
      </c>
      <c r="L31" s="1" t="s">
        <v>189</v>
      </c>
      <c r="M31" s="9" t="s">
        <v>190</v>
      </c>
      <c r="N31" s="9" t="s">
        <v>191</v>
      </c>
    </row>
    <row r="32" spans="1:14" ht="78" customHeight="1">
      <c r="A32" s="2">
        <v>2025</v>
      </c>
      <c r="B32" s="4">
        <v>45896</v>
      </c>
      <c r="C32" s="2" t="s">
        <v>192</v>
      </c>
      <c r="D32" s="2" t="s">
        <v>62</v>
      </c>
      <c r="E32" s="2" t="s">
        <v>63</v>
      </c>
      <c r="F32" s="2" t="s">
        <v>64</v>
      </c>
      <c r="G32" s="2" t="s">
        <v>30</v>
      </c>
      <c r="H32" s="2" t="s">
        <v>193</v>
      </c>
      <c r="I32" s="6">
        <v>71896.34</v>
      </c>
      <c r="J32" s="2" t="s">
        <v>20</v>
      </c>
      <c r="K32" s="2" t="s">
        <v>56</v>
      </c>
      <c r="L32" s="2" t="s">
        <v>194</v>
      </c>
      <c r="M32" s="8" t="s">
        <v>195</v>
      </c>
      <c r="N32" s="8" t="s">
        <v>196</v>
      </c>
    </row>
    <row r="33" spans="1:14" ht="78" customHeight="1">
      <c r="A33" s="1">
        <v>2025</v>
      </c>
      <c r="B33" s="5">
        <v>45896</v>
      </c>
      <c r="C33" s="1" t="s">
        <v>197</v>
      </c>
      <c r="D33" s="1" t="s">
        <v>62</v>
      </c>
      <c r="E33" s="1" t="s">
        <v>63</v>
      </c>
      <c r="F33" s="1" t="s">
        <v>64</v>
      </c>
      <c r="G33" s="1" t="s">
        <v>30</v>
      </c>
      <c r="H33" s="1" t="s">
        <v>193</v>
      </c>
      <c r="I33" s="7">
        <v>797083.35</v>
      </c>
      <c r="J33" s="1" t="s">
        <v>20</v>
      </c>
      <c r="K33" s="1" t="s">
        <v>56</v>
      </c>
      <c r="L33" s="1" t="s">
        <v>194</v>
      </c>
      <c r="M33" s="9" t="s">
        <v>195</v>
      </c>
      <c r="N33" s="9" t="s">
        <v>196</v>
      </c>
    </row>
    <row r="34" spans="1:14" ht="78" customHeight="1">
      <c r="A34" s="2">
        <v>2025</v>
      </c>
      <c r="B34" s="4">
        <v>45887</v>
      </c>
      <c r="C34" s="2" t="s">
        <v>198</v>
      </c>
      <c r="D34" s="2" t="s">
        <v>27</v>
      </c>
      <c r="E34" s="2" t="s">
        <v>53</v>
      </c>
      <c r="F34" s="2" t="s">
        <v>54</v>
      </c>
      <c r="G34" s="2" t="s">
        <v>18</v>
      </c>
      <c r="H34" s="2" t="s">
        <v>55</v>
      </c>
      <c r="I34" s="6">
        <v>18303.53</v>
      </c>
      <c r="J34" s="2" t="s">
        <v>20</v>
      </c>
      <c r="K34" s="2" t="s">
        <v>56</v>
      </c>
      <c r="L34" s="2" t="s">
        <v>57</v>
      </c>
      <c r="M34" s="8" t="s">
        <v>58</v>
      </c>
      <c r="N34" s="8" t="s">
        <v>59</v>
      </c>
    </row>
    <row r="35" spans="1:14" ht="78" customHeight="1">
      <c r="A35" s="1">
        <v>2025</v>
      </c>
      <c r="B35" s="5">
        <v>45887</v>
      </c>
      <c r="C35" s="1" t="s">
        <v>199</v>
      </c>
      <c r="D35" s="1" t="s">
        <v>62</v>
      </c>
      <c r="E35" s="1" t="s">
        <v>63</v>
      </c>
      <c r="F35" s="1" t="s">
        <v>64</v>
      </c>
      <c r="G35" s="1" t="s">
        <v>30</v>
      </c>
      <c r="H35" s="1" t="s">
        <v>200</v>
      </c>
      <c r="I35" s="7">
        <v>750000</v>
      </c>
      <c r="J35" s="1" t="s">
        <v>20</v>
      </c>
      <c r="K35" s="1" t="s">
        <v>56</v>
      </c>
      <c r="L35" s="1" t="s">
        <v>201</v>
      </c>
      <c r="M35" s="9" t="s">
        <v>202</v>
      </c>
      <c r="N35" s="9" t="s">
        <v>203</v>
      </c>
    </row>
    <row r="36" spans="1:14" ht="78" customHeight="1">
      <c r="A36" s="2">
        <v>2025</v>
      </c>
      <c r="B36" s="4">
        <v>45883</v>
      </c>
      <c r="C36" s="2" t="s">
        <v>204</v>
      </c>
      <c r="D36" s="2" t="s">
        <v>15</v>
      </c>
      <c r="E36" s="2" t="s">
        <v>16</v>
      </c>
      <c r="F36" s="2" t="s">
        <v>88</v>
      </c>
      <c r="G36" s="2" t="s">
        <v>89</v>
      </c>
      <c r="H36" s="2" t="s">
        <v>205</v>
      </c>
      <c r="I36" s="6">
        <v>72000</v>
      </c>
      <c r="J36" s="2" t="s">
        <v>20</v>
      </c>
      <c r="K36" s="2" t="s">
        <v>21</v>
      </c>
      <c r="L36" s="2" t="s">
        <v>206</v>
      </c>
      <c r="M36" s="8" t="s">
        <v>207</v>
      </c>
      <c r="N36" s="8" t="s">
        <v>185</v>
      </c>
    </row>
    <row r="37" spans="1:14" ht="78" customHeight="1">
      <c r="A37" s="1">
        <v>2025</v>
      </c>
      <c r="B37" s="5">
        <v>45883</v>
      </c>
      <c r="C37" s="1" t="s">
        <v>208</v>
      </c>
      <c r="D37" s="1" t="s">
        <v>15</v>
      </c>
      <c r="E37" s="1" t="s">
        <v>16</v>
      </c>
      <c r="F37" s="1" t="s">
        <v>88</v>
      </c>
      <c r="G37" s="1" t="s">
        <v>89</v>
      </c>
      <c r="H37" s="1" t="s">
        <v>209</v>
      </c>
      <c r="I37" s="7">
        <v>7500</v>
      </c>
      <c r="J37" s="1" t="s">
        <v>20</v>
      </c>
      <c r="K37" s="1" t="s">
        <v>21</v>
      </c>
      <c r="L37" s="1" t="s">
        <v>210</v>
      </c>
      <c r="M37" s="9" t="s">
        <v>211</v>
      </c>
      <c r="N37" s="9" t="s">
        <v>185</v>
      </c>
    </row>
    <row r="38" spans="1:14" ht="78" customHeight="1">
      <c r="A38" s="2">
        <v>2025</v>
      </c>
      <c r="B38" s="4">
        <v>45877</v>
      </c>
      <c r="C38" s="2" t="s">
        <v>212</v>
      </c>
      <c r="D38" s="2" t="s">
        <v>27</v>
      </c>
      <c r="E38" s="2" t="s">
        <v>213</v>
      </c>
      <c r="F38" s="2" t="s">
        <v>214</v>
      </c>
      <c r="G38" s="2" t="s">
        <v>215</v>
      </c>
      <c r="H38" s="2" t="s">
        <v>216</v>
      </c>
      <c r="I38" s="6">
        <v>9850</v>
      </c>
      <c r="J38" s="2" t="s">
        <v>20</v>
      </c>
      <c r="K38" s="2" t="s">
        <v>56</v>
      </c>
      <c r="L38" s="2" t="s">
        <v>217</v>
      </c>
      <c r="M38" s="8" t="s">
        <v>218</v>
      </c>
      <c r="N38" s="8" t="s">
        <v>219</v>
      </c>
    </row>
    <row r="39" spans="1:14" ht="78" customHeight="1">
      <c r="A39" s="1">
        <v>2025</v>
      </c>
      <c r="B39" s="5">
        <v>45849</v>
      </c>
      <c r="C39" s="1" t="s">
        <v>220</v>
      </c>
      <c r="D39" s="1" t="s">
        <v>15</v>
      </c>
      <c r="E39" s="1" t="s">
        <v>221</v>
      </c>
      <c r="F39" s="1" t="s">
        <v>222</v>
      </c>
      <c r="G39" s="1" t="s">
        <v>18</v>
      </c>
      <c r="H39" s="1" t="s">
        <v>223</v>
      </c>
      <c r="I39" s="7">
        <v>20000</v>
      </c>
      <c r="J39" s="1" t="s">
        <v>20</v>
      </c>
      <c r="K39" s="1" t="s">
        <v>21</v>
      </c>
      <c r="L39" s="1" t="s">
        <v>224</v>
      </c>
      <c r="M39" s="9" t="s">
        <v>225</v>
      </c>
      <c r="N39" s="9" t="s">
        <v>226</v>
      </c>
    </row>
    <row r="40" spans="1:14" ht="78" customHeight="1">
      <c r="A40" s="2">
        <v>2025</v>
      </c>
      <c r="B40" s="4">
        <v>45840</v>
      </c>
      <c r="C40" s="2" t="s">
        <v>228</v>
      </c>
      <c r="D40" s="2" t="s">
        <v>15</v>
      </c>
      <c r="E40" s="2" t="s">
        <v>16</v>
      </c>
      <c r="F40" s="2" t="s">
        <v>88</v>
      </c>
      <c r="G40" s="2" t="s">
        <v>89</v>
      </c>
      <c r="H40" s="2" t="s">
        <v>229</v>
      </c>
      <c r="I40" s="6">
        <v>18225</v>
      </c>
      <c r="J40" s="2" t="s">
        <v>20</v>
      </c>
      <c r="K40" s="2" t="s">
        <v>21</v>
      </c>
      <c r="L40" s="2" t="s">
        <v>230</v>
      </c>
      <c r="M40" s="8" t="s">
        <v>231</v>
      </c>
      <c r="N40" s="8" t="s">
        <v>185</v>
      </c>
    </row>
    <row r="41" spans="1:14" ht="78" customHeight="1">
      <c r="A41" s="1">
        <v>2025</v>
      </c>
      <c r="B41" s="5">
        <v>45835</v>
      </c>
      <c r="C41" s="1" t="s">
        <v>232</v>
      </c>
      <c r="D41" s="1" t="s">
        <v>62</v>
      </c>
      <c r="E41" s="1" t="s">
        <v>233</v>
      </c>
      <c r="F41" s="1" t="s">
        <v>234</v>
      </c>
      <c r="G41" s="1" t="s">
        <v>152</v>
      </c>
      <c r="H41" s="1" t="s">
        <v>235</v>
      </c>
      <c r="I41" s="7">
        <v>109935</v>
      </c>
      <c r="J41" s="1" t="s">
        <v>20</v>
      </c>
      <c r="K41" s="1" t="s">
        <v>56</v>
      </c>
      <c r="L41" s="1" t="s">
        <v>236</v>
      </c>
      <c r="M41" s="9" t="s">
        <v>237</v>
      </c>
      <c r="N41" s="9" t="s">
        <v>238</v>
      </c>
    </row>
    <row r="42" spans="1:14" ht="78" customHeight="1">
      <c r="A42" s="2">
        <v>2025</v>
      </c>
      <c r="B42" s="4">
        <v>45827</v>
      </c>
      <c r="C42" s="2" t="s">
        <v>239</v>
      </c>
      <c r="D42" s="2" t="s">
        <v>27</v>
      </c>
      <c r="E42" s="2" t="s">
        <v>79</v>
      </c>
      <c r="F42" s="2" t="s">
        <v>80</v>
      </c>
      <c r="G42" s="2" t="s">
        <v>81</v>
      </c>
      <c r="H42" s="2" t="s">
        <v>240</v>
      </c>
      <c r="I42" s="6">
        <v>5000</v>
      </c>
      <c r="J42" s="2" t="s">
        <v>20</v>
      </c>
      <c r="K42" s="2" t="s">
        <v>21</v>
      </c>
      <c r="L42" s="2" t="s">
        <v>241</v>
      </c>
      <c r="M42" s="8" t="s">
        <v>242</v>
      </c>
      <c r="N42" s="8" t="s">
        <v>85</v>
      </c>
    </row>
    <row r="43" spans="1:14" ht="78" customHeight="1">
      <c r="A43" s="1">
        <v>2025</v>
      </c>
      <c r="B43" s="5">
        <v>45804</v>
      </c>
      <c r="C43" s="1" t="s">
        <v>243</v>
      </c>
      <c r="D43" s="1" t="s">
        <v>15</v>
      </c>
      <c r="E43" s="1" t="s">
        <v>70</v>
      </c>
      <c r="F43" s="1" t="s">
        <v>71</v>
      </c>
      <c r="G43" s="1" t="s">
        <v>72</v>
      </c>
      <c r="H43" s="1" t="s">
        <v>244</v>
      </c>
      <c r="I43" s="7">
        <v>2000</v>
      </c>
      <c r="J43" s="1" t="s">
        <v>20</v>
      </c>
      <c r="K43" s="1" t="s">
        <v>21</v>
      </c>
      <c r="L43" s="1" t="s">
        <v>245</v>
      </c>
      <c r="M43" s="9" t="s">
        <v>246</v>
      </c>
      <c r="N43" s="9" t="s">
        <v>247</v>
      </c>
    </row>
    <row r="44" spans="1:14" ht="78" customHeight="1">
      <c r="A44" s="2">
        <v>2025</v>
      </c>
      <c r="B44" s="4">
        <v>45747</v>
      </c>
      <c r="C44" s="2" t="s">
        <v>248</v>
      </c>
      <c r="D44" s="2" t="s">
        <v>15</v>
      </c>
      <c r="E44" s="2" t="s">
        <v>128</v>
      </c>
      <c r="F44" s="2" t="s">
        <v>129</v>
      </c>
      <c r="G44" s="2" t="s">
        <v>130</v>
      </c>
      <c r="H44" s="2" t="s">
        <v>249</v>
      </c>
      <c r="I44" s="6">
        <v>180000</v>
      </c>
      <c r="J44" s="2" t="s">
        <v>20</v>
      </c>
      <c r="K44" s="2" t="s">
        <v>56</v>
      </c>
      <c r="L44" s="2" t="s">
        <v>250</v>
      </c>
      <c r="M44" s="8" t="s">
        <v>251</v>
      </c>
      <c r="N44" s="8" t="s">
        <v>252</v>
      </c>
    </row>
    <row r="45" spans="1:14" ht="78" customHeight="1">
      <c r="A45" s="1">
        <v>2024</v>
      </c>
      <c r="B45" s="5">
        <v>45656</v>
      </c>
      <c r="C45" s="1" t="s">
        <v>253</v>
      </c>
      <c r="D45" s="1" t="s">
        <v>15</v>
      </c>
      <c r="E45" s="1" t="s">
        <v>128</v>
      </c>
      <c r="F45" s="1" t="s">
        <v>254</v>
      </c>
      <c r="G45" s="1" t="s">
        <v>130</v>
      </c>
      <c r="H45" s="1" t="s">
        <v>249</v>
      </c>
      <c r="I45" s="7">
        <v>90000</v>
      </c>
      <c r="J45" s="1" t="s">
        <v>20</v>
      </c>
      <c r="K45" s="1" t="s">
        <v>56</v>
      </c>
      <c r="L45" s="1" t="s">
        <v>250</v>
      </c>
      <c r="M45" s="9" t="s">
        <v>251</v>
      </c>
      <c r="N45" s="9" t="s">
        <v>252</v>
      </c>
    </row>
    <row r="46" spans="1:14" ht="78" customHeight="1">
      <c r="A46" s="2">
        <v>2024</v>
      </c>
      <c r="B46" s="4">
        <v>45652</v>
      </c>
      <c r="C46" s="2" t="s">
        <v>255</v>
      </c>
      <c r="D46" s="2" t="s">
        <v>27</v>
      </c>
      <c r="E46" s="2" t="s">
        <v>256</v>
      </c>
      <c r="F46" s="2" t="s">
        <v>256</v>
      </c>
      <c r="G46" s="2" t="s">
        <v>18</v>
      </c>
      <c r="H46" s="2" t="s">
        <v>257</v>
      </c>
      <c r="I46" s="6">
        <v>7000</v>
      </c>
      <c r="J46" s="2" t="s">
        <v>20</v>
      </c>
      <c r="K46" s="2" t="s">
        <v>21</v>
      </c>
      <c r="L46" s="2" t="s">
        <v>258</v>
      </c>
      <c r="M46" s="8" t="s">
        <v>259</v>
      </c>
      <c r="N46" s="8" t="s">
        <v>260</v>
      </c>
    </row>
    <row r="47" spans="1:14" ht="78" customHeight="1">
      <c r="A47" s="1">
        <v>2024</v>
      </c>
      <c r="B47" s="5">
        <v>45649</v>
      </c>
      <c r="C47" s="1" t="s">
        <v>262</v>
      </c>
      <c r="D47" s="1" t="s">
        <v>15</v>
      </c>
      <c r="E47" s="1" t="s">
        <v>263</v>
      </c>
      <c r="F47" s="1" t="s">
        <v>264</v>
      </c>
      <c r="G47" s="1" t="s">
        <v>265</v>
      </c>
      <c r="H47" s="1" t="s">
        <v>266</v>
      </c>
      <c r="I47" s="7">
        <v>990</v>
      </c>
      <c r="J47" s="1" t="s">
        <v>20</v>
      </c>
      <c r="K47" s="1" t="s">
        <v>56</v>
      </c>
      <c r="L47" s="1" t="s">
        <v>267</v>
      </c>
      <c r="M47" s="9" t="s">
        <v>268</v>
      </c>
      <c r="N47" s="9" t="s">
        <v>269</v>
      </c>
    </row>
    <row r="48" spans="1:14" ht="78" customHeight="1">
      <c r="A48" s="2">
        <v>2024</v>
      </c>
      <c r="B48" s="4">
        <v>45642</v>
      </c>
      <c r="C48" s="2" t="s">
        <v>270</v>
      </c>
      <c r="D48" s="2" t="s">
        <v>62</v>
      </c>
      <c r="E48" s="2" t="s">
        <v>63</v>
      </c>
      <c r="F48" s="2" t="s">
        <v>144</v>
      </c>
      <c r="G48" s="2" t="s">
        <v>145</v>
      </c>
      <c r="H48" s="2" t="s">
        <v>271</v>
      </c>
      <c r="I48" s="6">
        <v>260000</v>
      </c>
      <c r="J48" s="2" t="s">
        <v>20</v>
      </c>
      <c r="K48" s="2" t="s">
        <v>21</v>
      </c>
      <c r="L48" s="2" t="s">
        <v>272</v>
      </c>
      <c r="M48" s="8" t="s">
        <v>273</v>
      </c>
      <c r="N48" s="8" t="s">
        <v>149</v>
      </c>
    </row>
    <row r="49" spans="1:14" ht="78" customHeight="1">
      <c r="A49" s="1">
        <v>2024</v>
      </c>
      <c r="B49" s="5">
        <v>45636</v>
      </c>
      <c r="C49" s="1" t="s">
        <v>274</v>
      </c>
      <c r="D49" s="1" t="s">
        <v>27</v>
      </c>
      <c r="E49" s="1" t="s">
        <v>175</v>
      </c>
      <c r="F49" s="1" t="s">
        <v>176</v>
      </c>
      <c r="G49" s="1" t="s">
        <v>177</v>
      </c>
      <c r="H49" s="1" t="s">
        <v>275</v>
      </c>
      <c r="I49" s="7">
        <v>21912</v>
      </c>
      <c r="J49" s="1" t="s">
        <v>20</v>
      </c>
      <c r="K49" s="1" t="s">
        <v>56</v>
      </c>
      <c r="L49" s="1" t="s">
        <v>276</v>
      </c>
      <c r="M49" s="9" t="s">
        <v>277</v>
      </c>
      <c r="N49" s="9" t="s">
        <v>181</v>
      </c>
    </row>
    <row r="50" spans="1:14" ht="78" customHeight="1">
      <c r="A50" s="2">
        <v>2024</v>
      </c>
      <c r="B50" s="4">
        <v>45635</v>
      </c>
      <c r="C50" s="2" t="s">
        <v>278</v>
      </c>
      <c r="D50" s="2" t="s">
        <v>15</v>
      </c>
      <c r="E50" s="2" t="s">
        <v>128</v>
      </c>
      <c r="F50" s="2" t="s">
        <v>279</v>
      </c>
      <c r="G50" s="2" t="s">
        <v>280</v>
      </c>
      <c r="H50" s="2" t="s">
        <v>281</v>
      </c>
      <c r="I50" s="6">
        <v>21118.080000000002</v>
      </c>
      <c r="J50" s="2" t="s">
        <v>20</v>
      </c>
      <c r="K50" s="2" t="s">
        <v>56</v>
      </c>
      <c r="L50" s="2" t="s">
        <v>282</v>
      </c>
      <c r="M50" s="8" t="s">
        <v>283</v>
      </c>
      <c r="N50" s="8" t="s">
        <v>284</v>
      </c>
    </row>
    <row r="51" spans="1:14" ht="78" customHeight="1">
      <c r="A51" s="1">
        <v>2024</v>
      </c>
      <c r="B51" s="5">
        <v>45635</v>
      </c>
      <c r="C51" s="1" t="s">
        <v>285</v>
      </c>
      <c r="D51" s="1" t="s">
        <v>15</v>
      </c>
      <c r="E51" s="1" t="s">
        <v>37</v>
      </c>
      <c r="F51" s="1" t="s">
        <v>158</v>
      </c>
      <c r="G51" s="1" t="s">
        <v>18</v>
      </c>
      <c r="H51" s="1" t="s">
        <v>286</v>
      </c>
      <c r="I51" s="7">
        <v>30000</v>
      </c>
      <c r="J51" s="1" t="s">
        <v>20</v>
      </c>
      <c r="K51" s="1" t="s">
        <v>56</v>
      </c>
      <c r="L51" s="1" t="s">
        <v>287</v>
      </c>
      <c r="M51" s="9" t="s">
        <v>288</v>
      </c>
      <c r="N51" s="9" t="s">
        <v>162</v>
      </c>
    </row>
    <row r="52" spans="1:14" ht="78" customHeight="1">
      <c r="A52" s="2">
        <v>2024</v>
      </c>
      <c r="B52" s="4">
        <v>45629</v>
      </c>
      <c r="C52" s="2" t="s">
        <v>289</v>
      </c>
      <c r="D52" s="2" t="s">
        <v>15</v>
      </c>
      <c r="E52" s="2" t="s">
        <v>16</v>
      </c>
      <c r="F52" s="2" t="s">
        <v>88</v>
      </c>
      <c r="G52" s="2" t="s">
        <v>89</v>
      </c>
      <c r="H52" s="2" t="s">
        <v>290</v>
      </c>
      <c r="I52" s="6">
        <v>10000</v>
      </c>
      <c r="J52" s="2" t="s">
        <v>20</v>
      </c>
      <c r="K52" s="2" t="s">
        <v>21</v>
      </c>
      <c r="L52" s="2" t="s">
        <v>291</v>
      </c>
      <c r="M52" s="8" t="s">
        <v>292</v>
      </c>
      <c r="N52" s="8" t="s">
        <v>293</v>
      </c>
    </row>
    <row r="53" spans="1:14" ht="78" customHeight="1">
      <c r="A53" s="1">
        <v>2024</v>
      </c>
      <c r="B53" s="5">
        <v>45629</v>
      </c>
      <c r="C53" s="1" t="s">
        <v>294</v>
      </c>
      <c r="D53" s="1" t="s">
        <v>15</v>
      </c>
      <c r="E53" s="1" t="s">
        <v>16</v>
      </c>
      <c r="F53" s="1" t="s">
        <v>88</v>
      </c>
      <c r="G53" s="1" t="s">
        <v>89</v>
      </c>
      <c r="H53" s="1" t="s">
        <v>295</v>
      </c>
      <c r="I53" s="7">
        <v>18225</v>
      </c>
      <c r="J53" s="1" t="s">
        <v>20</v>
      </c>
      <c r="K53" s="1" t="s">
        <v>21</v>
      </c>
      <c r="L53" s="1" t="s">
        <v>296</v>
      </c>
      <c r="M53" s="9" t="s">
        <v>297</v>
      </c>
      <c r="N53" s="9" t="s">
        <v>293</v>
      </c>
    </row>
    <row r="54" spans="1:14" ht="78" customHeight="1">
      <c r="A54" s="2">
        <v>2024</v>
      </c>
      <c r="B54" s="4">
        <v>45629</v>
      </c>
      <c r="C54" s="2" t="s">
        <v>298</v>
      </c>
      <c r="D54" s="2" t="s">
        <v>62</v>
      </c>
      <c r="E54" s="2" t="s">
        <v>63</v>
      </c>
      <c r="F54" s="2" t="s">
        <v>151</v>
      </c>
      <c r="G54" s="2" t="s">
        <v>152</v>
      </c>
      <c r="H54" s="2" t="s">
        <v>299</v>
      </c>
      <c r="I54" s="6">
        <v>700000</v>
      </c>
      <c r="J54" s="2" t="s">
        <v>20</v>
      </c>
      <c r="K54" s="2" t="s">
        <v>21</v>
      </c>
      <c r="L54" s="2" t="s">
        <v>300</v>
      </c>
      <c r="M54" s="8" t="s">
        <v>301</v>
      </c>
      <c r="N54" s="8" t="s">
        <v>302</v>
      </c>
    </row>
    <row r="55" spans="1:14" ht="78" customHeight="1">
      <c r="A55" s="1">
        <v>2024</v>
      </c>
      <c r="B55" s="5">
        <v>45625</v>
      </c>
      <c r="C55" s="1" t="s">
        <v>303</v>
      </c>
      <c r="D55" s="1" t="s">
        <v>62</v>
      </c>
      <c r="E55" s="1" t="s">
        <v>63</v>
      </c>
      <c r="F55" s="1" t="s">
        <v>151</v>
      </c>
      <c r="G55" s="1" t="s">
        <v>152</v>
      </c>
      <c r="H55" s="1" t="s">
        <v>304</v>
      </c>
      <c r="I55" s="7">
        <v>155340.45000000001</v>
      </c>
      <c r="J55" s="1" t="s">
        <v>20</v>
      </c>
      <c r="K55" s="1" t="s">
        <v>56</v>
      </c>
      <c r="L55" s="1" t="s">
        <v>305</v>
      </c>
      <c r="M55" s="9" t="s">
        <v>306</v>
      </c>
      <c r="N55" s="9" t="s">
        <v>167</v>
      </c>
    </row>
    <row r="56" spans="1:14" ht="78" customHeight="1">
      <c r="A56" s="2">
        <v>2024</v>
      </c>
      <c r="B56" s="4">
        <v>45622</v>
      </c>
      <c r="C56" s="2" t="s">
        <v>307</v>
      </c>
      <c r="D56" s="2" t="s">
        <v>62</v>
      </c>
      <c r="E56" s="2" t="s">
        <v>63</v>
      </c>
      <c r="F56" s="2" t="s">
        <v>169</v>
      </c>
      <c r="G56" s="2" t="s">
        <v>152</v>
      </c>
      <c r="H56" s="2" t="s">
        <v>308</v>
      </c>
      <c r="I56" s="6">
        <v>118298.6</v>
      </c>
      <c r="J56" s="2" t="s">
        <v>20</v>
      </c>
      <c r="K56" s="2" t="s">
        <v>56</v>
      </c>
      <c r="L56" s="2" t="s">
        <v>309</v>
      </c>
      <c r="M56" s="8" t="s">
        <v>310</v>
      </c>
      <c r="N56" s="8" t="s">
        <v>173</v>
      </c>
    </row>
    <row r="57" spans="1:14" ht="78" customHeight="1">
      <c r="A57" s="1">
        <v>2024</v>
      </c>
      <c r="B57" s="5">
        <v>45614</v>
      </c>
      <c r="C57" s="1" t="s">
        <v>311</v>
      </c>
      <c r="D57" s="1" t="s">
        <v>15</v>
      </c>
      <c r="E57" s="1" t="s">
        <v>128</v>
      </c>
      <c r="F57" s="1" t="s">
        <v>254</v>
      </c>
      <c r="G57" s="1" t="s">
        <v>130</v>
      </c>
      <c r="H57" s="1" t="s">
        <v>312</v>
      </c>
      <c r="I57" s="7">
        <v>22218.61</v>
      </c>
      <c r="J57" s="1" t="s">
        <v>20</v>
      </c>
      <c r="K57" s="1" t="s">
        <v>56</v>
      </c>
      <c r="L57" s="1" t="s">
        <v>313</v>
      </c>
      <c r="M57" s="9" t="s">
        <v>314</v>
      </c>
      <c r="N57" s="9" t="s">
        <v>315</v>
      </c>
    </row>
    <row r="58" spans="1:14" ht="78" customHeight="1">
      <c r="A58" s="2">
        <v>2024</v>
      </c>
      <c r="B58" s="4">
        <v>45574</v>
      </c>
      <c r="C58" s="2" t="s">
        <v>316</v>
      </c>
      <c r="D58" s="2" t="s">
        <v>62</v>
      </c>
      <c r="E58" s="2" t="s">
        <v>317</v>
      </c>
      <c r="F58" s="2" t="s">
        <v>318</v>
      </c>
      <c r="G58" s="2" t="s">
        <v>152</v>
      </c>
      <c r="H58" s="2" t="s">
        <v>319</v>
      </c>
      <c r="I58" s="6">
        <v>139300</v>
      </c>
      <c r="J58" s="2" t="s">
        <v>20</v>
      </c>
      <c r="K58" s="2" t="s">
        <v>56</v>
      </c>
      <c r="L58" s="2" t="s">
        <v>320</v>
      </c>
      <c r="M58" s="8" t="s">
        <v>321</v>
      </c>
      <c r="N58" s="8" t="s">
        <v>322</v>
      </c>
    </row>
    <row r="59" spans="1:14" ht="78" customHeight="1">
      <c r="A59" s="1">
        <v>2024</v>
      </c>
      <c r="B59" s="5">
        <v>45566</v>
      </c>
      <c r="C59" s="1" t="s">
        <v>323</v>
      </c>
      <c r="D59" s="1" t="s">
        <v>15</v>
      </c>
      <c r="E59" s="1" t="s">
        <v>128</v>
      </c>
      <c r="F59" s="1" t="s">
        <v>254</v>
      </c>
      <c r="G59" s="1" t="s">
        <v>130</v>
      </c>
      <c r="H59" s="1" t="s">
        <v>324</v>
      </c>
      <c r="I59" s="7">
        <v>16858.53</v>
      </c>
      <c r="J59" s="1" t="s">
        <v>20</v>
      </c>
      <c r="K59" s="1" t="s">
        <v>56</v>
      </c>
      <c r="L59" s="1" t="s">
        <v>325</v>
      </c>
      <c r="M59" s="9" t="s">
        <v>326</v>
      </c>
      <c r="N59" s="9" t="s">
        <v>327</v>
      </c>
    </row>
    <row r="60" spans="1:14" ht="78" customHeight="1">
      <c r="A60" s="2">
        <v>2024</v>
      </c>
      <c r="B60" s="4">
        <v>45561</v>
      </c>
      <c r="C60" s="2" t="s">
        <v>328</v>
      </c>
      <c r="D60" s="2" t="s">
        <v>62</v>
      </c>
      <c r="E60" s="2" t="s">
        <v>63</v>
      </c>
      <c r="F60" s="2" t="s">
        <v>64</v>
      </c>
      <c r="G60" s="2" t="s">
        <v>30</v>
      </c>
      <c r="H60" s="2" t="s">
        <v>329</v>
      </c>
      <c r="I60" s="6">
        <v>223619.73</v>
      </c>
      <c r="J60" s="2" t="s">
        <v>20</v>
      </c>
      <c r="K60" s="2" t="s">
        <v>21</v>
      </c>
      <c r="L60" s="2" t="s">
        <v>330</v>
      </c>
      <c r="M60" s="8" t="s">
        <v>331</v>
      </c>
      <c r="N60" s="8" t="s">
        <v>68</v>
      </c>
    </row>
    <row r="61" spans="1:14" ht="78" customHeight="1">
      <c r="A61" s="1">
        <v>2024</v>
      </c>
      <c r="B61" s="5">
        <v>45541</v>
      </c>
      <c r="C61" s="1" t="s">
        <v>332</v>
      </c>
      <c r="D61" s="1" t="s">
        <v>15</v>
      </c>
      <c r="E61" s="1" t="s">
        <v>16</v>
      </c>
      <c r="F61" s="1" t="s">
        <v>17</v>
      </c>
      <c r="G61" s="1" t="s">
        <v>18</v>
      </c>
      <c r="H61" s="1" t="s">
        <v>333</v>
      </c>
      <c r="I61" s="7">
        <v>16000</v>
      </c>
      <c r="J61" s="1" t="s">
        <v>20</v>
      </c>
      <c r="K61" s="1" t="s">
        <v>21</v>
      </c>
      <c r="L61" s="1" t="s">
        <v>334</v>
      </c>
      <c r="M61" s="9" t="s">
        <v>335</v>
      </c>
      <c r="N61" s="9" t="s">
        <v>336</v>
      </c>
    </row>
    <row r="62" spans="1:14" ht="78" customHeight="1">
      <c r="A62" s="2">
        <v>2024</v>
      </c>
      <c r="B62" s="4">
        <v>45538</v>
      </c>
      <c r="C62" s="2" t="s">
        <v>337</v>
      </c>
      <c r="D62" s="2" t="s">
        <v>15</v>
      </c>
      <c r="E62" s="2" t="s">
        <v>16</v>
      </c>
      <c r="F62" s="2" t="s">
        <v>88</v>
      </c>
      <c r="G62" s="2" t="s">
        <v>89</v>
      </c>
      <c r="H62" s="2" t="s">
        <v>338</v>
      </c>
      <c r="I62" s="6">
        <v>72000</v>
      </c>
      <c r="J62" s="2" t="s">
        <v>20</v>
      </c>
      <c r="K62" s="2" t="s">
        <v>21</v>
      </c>
      <c r="L62" s="2" t="s">
        <v>339</v>
      </c>
      <c r="M62" s="8" t="s">
        <v>340</v>
      </c>
      <c r="N62" s="8" t="s">
        <v>293</v>
      </c>
    </row>
    <row r="63" spans="1:14" ht="78" customHeight="1">
      <c r="A63" s="1">
        <v>2024</v>
      </c>
      <c r="B63" s="5">
        <v>45497</v>
      </c>
      <c r="C63" s="1" t="s">
        <v>341</v>
      </c>
      <c r="D63" s="1" t="s">
        <v>27</v>
      </c>
      <c r="E63" s="1" t="s">
        <v>342</v>
      </c>
      <c r="F63" s="1" t="s">
        <v>343</v>
      </c>
      <c r="G63" s="1" t="s">
        <v>18</v>
      </c>
      <c r="H63" s="1" t="s">
        <v>344</v>
      </c>
      <c r="I63" s="7">
        <v>10000</v>
      </c>
      <c r="J63" s="1" t="s">
        <v>20</v>
      </c>
      <c r="K63" s="1" t="s">
        <v>21</v>
      </c>
      <c r="L63" s="1" t="s">
        <v>345</v>
      </c>
      <c r="M63" s="9" t="s">
        <v>346</v>
      </c>
      <c r="N63" s="9" t="s">
        <v>347</v>
      </c>
    </row>
    <row r="64" spans="1:14" ht="78" customHeight="1">
      <c r="A64" s="2">
        <v>2024</v>
      </c>
      <c r="B64" s="4">
        <v>45492</v>
      </c>
      <c r="C64" s="2" t="s">
        <v>348</v>
      </c>
      <c r="D64" s="2" t="s">
        <v>62</v>
      </c>
      <c r="E64" s="2" t="s">
        <v>63</v>
      </c>
      <c r="F64" s="2" t="s">
        <v>64</v>
      </c>
      <c r="G64" s="2" t="s">
        <v>30</v>
      </c>
      <c r="H64" s="2" t="s">
        <v>349</v>
      </c>
      <c r="I64" s="6">
        <v>33952.17</v>
      </c>
      <c r="J64" s="2" t="s">
        <v>20</v>
      </c>
      <c r="K64" s="2" t="s">
        <v>56</v>
      </c>
      <c r="L64" s="2" t="s">
        <v>350</v>
      </c>
      <c r="M64" s="8" t="s">
        <v>351</v>
      </c>
      <c r="N64" s="8" t="s">
        <v>112</v>
      </c>
    </row>
    <row r="65" spans="1:14" ht="78" customHeight="1">
      <c r="A65" s="1">
        <v>2024</v>
      </c>
      <c r="B65" s="5">
        <v>45492</v>
      </c>
      <c r="C65" s="1" t="s">
        <v>352</v>
      </c>
      <c r="D65" s="1" t="s">
        <v>62</v>
      </c>
      <c r="E65" s="1" t="s">
        <v>63</v>
      </c>
      <c r="F65" s="1" t="s">
        <v>64</v>
      </c>
      <c r="G65" s="1" t="s">
        <v>30</v>
      </c>
      <c r="H65" s="1" t="s">
        <v>349</v>
      </c>
      <c r="I65" s="7">
        <v>78173.13</v>
      </c>
      <c r="J65" s="1" t="s">
        <v>20</v>
      </c>
      <c r="K65" s="1" t="s">
        <v>56</v>
      </c>
      <c r="L65" s="1" t="s">
        <v>350</v>
      </c>
      <c r="M65" s="9" t="s">
        <v>351</v>
      </c>
      <c r="N65" s="9" t="s">
        <v>112</v>
      </c>
    </row>
    <row r="66" spans="1:14" ht="78" customHeight="1">
      <c r="A66" s="2">
        <v>2024</v>
      </c>
      <c r="B66" s="4">
        <v>45492</v>
      </c>
      <c r="C66" s="2" t="s">
        <v>353</v>
      </c>
      <c r="D66" s="2" t="s">
        <v>62</v>
      </c>
      <c r="E66" s="2" t="s">
        <v>63</v>
      </c>
      <c r="F66" s="2" t="s">
        <v>64</v>
      </c>
      <c r="G66" s="2" t="s">
        <v>30</v>
      </c>
      <c r="H66" s="2" t="s">
        <v>349</v>
      </c>
      <c r="I66" s="6">
        <v>8529.99</v>
      </c>
      <c r="J66" s="2" t="s">
        <v>20</v>
      </c>
      <c r="K66" s="2" t="s">
        <v>56</v>
      </c>
      <c r="L66" s="2" t="s">
        <v>350</v>
      </c>
      <c r="M66" s="8" t="s">
        <v>351</v>
      </c>
      <c r="N66" s="8" t="s">
        <v>112</v>
      </c>
    </row>
    <row r="67" spans="1:14" ht="78" customHeight="1">
      <c r="A67" s="1">
        <v>2024</v>
      </c>
      <c r="B67" s="5">
        <v>45492</v>
      </c>
      <c r="C67" s="1" t="s">
        <v>354</v>
      </c>
      <c r="D67" s="1" t="s">
        <v>62</v>
      </c>
      <c r="E67" s="1" t="s">
        <v>63</v>
      </c>
      <c r="F67" s="1" t="s">
        <v>64</v>
      </c>
      <c r="G67" s="1" t="s">
        <v>30</v>
      </c>
      <c r="H67" s="1" t="s">
        <v>349</v>
      </c>
      <c r="I67" s="7">
        <v>19903.310000000001</v>
      </c>
      <c r="J67" s="1" t="s">
        <v>20</v>
      </c>
      <c r="K67" s="1" t="s">
        <v>56</v>
      </c>
      <c r="L67" s="1" t="s">
        <v>350</v>
      </c>
      <c r="M67" s="9" t="s">
        <v>351</v>
      </c>
      <c r="N67" s="9" t="s">
        <v>112</v>
      </c>
    </row>
    <row r="68" spans="1:14" ht="78" customHeight="1">
      <c r="A68" s="2">
        <v>2024</v>
      </c>
      <c r="B68" s="4">
        <v>45482</v>
      </c>
      <c r="C68" s="2" t="s">
        <v>355</v>
      </c>
      <c r="D68" s="2" t="s">
        <v>15</v>
      </c>
      <c r="E68" s="2" t="s">
        <v>221</v>
      </c>
      <c r="F68" s="2" t="s">
        <v>222</v>
      </c>
      <c r="G68" s="2" t="s">
        <v>18</v>
      </c>
      <c r="H68" s="2" t="s">
        <v>356</v>
      </c>
      <c r="I68" s="6">
        <v>18599.37</v>
      </c>
      <c r="J68" s="2" t="s">
        <v>20</v>
      </c>
      <c r="K68" s="2" t="s">
        <v>21</v>
      </c>
      <c r="L68" s="2" t="s">
        <v>357</v>
      </c>
      <c r="M68" s="8" t="s">
        <v>358</v>
      </c>
      <c r="N68" s="8" t="s">
        <v>359</v>
      </c>
    </row>
    <row r="69" spans="1:14" ht="78" customHeight="1">
      <c r="A69" s="1">
        <v>2024</v>
      </c>
      <c r="B69" s="5">
        <v>45471</v>
      </c>
      <c r="C69" s="1" t="s">
        <v>360</v>
      </c>
      <c r="D69" s="1" t="s">
        <v>15</v>
      </c>
      <c r="E69" s="1" t="s">
        <v>136</v>
      </c>
      <c r="F69" s="1" t="s">
        <v>361</v>
      </c>
      <c r="G69" s="1" t="s">
        <v>362</v>
      </c>
      <c r="H69" s="1" t="s">
        <v>363</v>
      </c>
      <c r="I69" s="7">
        <v>41700</v>
      </c>
      <c r="J69" s="1" t="s">
        <v>20</v>
      </c>
      <c r="K69" s="1" t="s">
        <v>56</v>
      </c>
      <c r="L69" s="1" t="s">
        <v>364</v>
      </c>
      <c r="M69" s="9" t="s">
        <v>365</v>
      </c>
      <c r="N69" s="9" t="s">
        <v>366</v>
      </c>
    </row>
    <row r="70" spans="1:14" ht="78" customHeight="1">
      <c r="A70" s="2">
        <v>2024</v>
      </c>
      <c r="B70" s="4">
        <v>45457</v>
      </c>
      <c r="C70" s="2" t="s">
        <v>367</v>
      </c>
      <c r="D70" s="2" t="s">
        <v>15</v>
      </c>
      <c r="E70" s="2" t="s">
        <v>136</v>
      </c>
      <c r="F70" s="2" t="s">
        <v>137</v>
      </c>
      <c r="G70" s="2" t="s">
        <v>138</v>
      </c>
      <c r="H70" s="2" t="s">
        <v>368</v>
      </c>
      <c r="I70" s="6">
        <v>115200</v>
      </c>
      <c r="J70" s="2" t="s">
        <v>20</v>
      </c>
      <c r="K70" s="2" t="s">
        <v>56</v>
      </c>
      <c r="L70" s="2" t="s">
        <v>369</v>
      </c>
      <c r="M70" s="8" t="s">
        <v>370</v>
      </c>
      <c r="N70" s="8" t="s">
        <v>142</v>
      </c>
    </row>
    <row r="71" spans="1:14" ht="78" customHeight="1">
      <c r="A71" s="1">
        <v>2024</v>
      </c>
      <c r="B71" s="5">
        <v>45443</v>
      </c>
      <c r="C71" s="1" t="s">
        <v>371</v>
      </c>
      <c r="D71" s="1" t="s">
        <v>62</v>
      </c>
      <c r="E71" s="1" t="s">
        <v>233</v>
      </c>
      <c r="F71" s="1" t="s">
        <v>234</v>
      </c>
      <c r="G71" s="1" t="s">
        <v>152</v>
      </c>
      <c r="H71" s="1" t="s">
        <v>372</v>
      </c>
      <c r="I71" s="7">
        <v>133089</v>
      </c>
      <c r="J71" s="1" t="s">
        <v>20</v>
      </c>
      <c r="K71" s="1" t="s">
        <v>56</v>
      </c>
      <c r="L71" s="1" t="s">
        <v>373</v>
      </c>
      <c r="M71" s="9" t="s">
        <v>374</v>
      </c>
      <c r="N71" s="9" t="s">
        <v>238</v>
      </c>
    </row>
    <row r="72" spans="1:14" ht="78" customHeight="1">
      <c r="A72" s="2">
        <v>2024</v>
      </c>
      <c r="B72" s="4">
        <v>45439</v>
      </c>
      <c r="C72" s="2" t="s">
        <v>375</v>
      </c>
      <c r="D72" s="2" t="s">
        <v>62</v>
      </c>
      <c r="E72" s="2" t="s">
        <v>63</v>
      </c>
      <c r="F72" s="2" t="s">
        <v>64</v>
      </c>
      <c r="G72" s="2" t="s">
        <v>30</v>
      </c>
      <c r="H72" s="2" t="s">
        <v>376</v>
      </c>
      <c r="I72" s="6">
        <v>230000</v>
      </c>
      <c r="J72" s="2" t="s">
        <v>20</v>
      </c>
      <c r="K72" s="2" t="s">
        <v>56</v>
      </c>
      <c r="L72" s="2" t="s">
        <v>377</v>
      </c>
      <c r="M72" s="8" t="s">
        <v>378</v>
      </c>
      <c r="N72" s="8" t="s">
        <v>379</v>
      </c>
    </row>
    <row r="73" spans="1:14" ht="78" customHeight="1">
      <c r="A73" s="1">
        <v>2024</v>
      </c>
      <c r="B73" s="5">
        <v>45411</v>
      </c>
      <c r="C73" s="1" t="s">
        <v>380</v>
      </c>
      <c r="D73" s="1" t="s">
        <v>15</v>
      </c>
      <c r="E73" s="1" t="s">
        <v>70</v>
      </c>
      <c r="F73" s="1" t="s">
        <v>71</v>
      </c>
      <c r="G73" s="1" t="s">
        <v>72</v>
      </c>
      <c r="H73" s="1" t="s">
        <v>381</v>
      </c>
      <c r="I73" s="7">
        <v>2000</v>
      </c>
      <c r="J73" s="1" t="s">
        <v>20</v>
      </c>
      <c r="K73" s="1" t="s">
        <v>21</v>
      </c>
      <c r="L73" s="1" t="s">
        <v>382</v>
      </c>
      <c r="M73" s="9" t="s">
        <v>383</v>
      </c>
      <c r="N73" s="9" t="s">
        <v>384</v>
      </c>
    </row>
    <row r="74" spans="1:14" ht="78" customHeight="1">
      <c r="A74" s="2">
        <v>2024</v>
      </c>
      <c r="B74" s="4">
        <v>45342</v>
      </c>
      <c r="C74" s="2" t="s">
        <v>385</v>
      </c>
      <c r="D74" s="2" t="s">
        <v>27</v>
      </c>
      <c r="E74" s="2" t="s">
        <v>213</v>
      </c>
      <c r="F74" s="2" t="s">
        <v>214</v>
      </c>
      <c r="G74" s="2" t="s">
        <v>215</v>
      </c>
      <c r="H74" s="2" t="s">
        <v>386</v>
      </c>
      <c r="I74" s="6">
        <v>12060</v>
      </c>
      <c r="J74" s="2" t="s">
        <v>20</v>
      </c>
      <c r="K74" s="2" t="s">
        <v>56</v>
      </c>
      <c r="L74" s="2" t="s">
        <v>387</v>
      </c>
      <c r="M74" s="8" t="s">
        <v>388</v>
      </c>
      <c r="N74" s="8" t="s">
        <v>389</v>
      </c>
    </row>
    <row r="75" spans="1:14" ht="78" customHeight="1">
      <c r="A75" s="1">
        <v>2024</v>
      </c>
      <c r="B75" s="5">
        <v>45330</v>
      </c>
      <c r="C75" s="1" t="s">
        <v>390</v>
      </c>
      <c r="D75" s="1" t="s">
        <v>62</v>
      </c>
      <c r="E75" s="1" t="s">
        <v>63</v>
      </c>
      <c r="F75" s="1" t="s">
        <v>64</v>
      </c>
      <c r="G75" s="1" t="s">
        <v>30</v>
      </c>
      <c r="H75" s="1" t="s">
        <v>391</v>
      </c>
      <c r="I75" s="7">
        <v>471418.78</v>
      </c>
      <c r="J75" s="1" t="s">
        <v>20</v>
      </c>
      <c r="K75" s="1" t="s">
        <v>56</v>
      </c>
      <c r="L75" s="1" t="s">
        <v>392</v>
      </c>
      <c r="M75" s="9" t="s">
        <v>393</v>
      </c>
      <c r="N75" s="9" t="s">
        <v>394</v>
      </c>
    </row>
    <row r="76" spans="1:14" ht="78" customHeight="1">
      <c r="A76" s="2">
        <v>2024</v>
      </c>
      <c r="B76" s="4">
        <v>45330</v>
      </c>
      <c r="C76" s="2" t="s">
        <v>395</v>
      </c>
      <c r="D76" s="2" t="s">
        <v>62</v>
      </c>
      <c r="E76" s="2" t="s">
        <v>63</v>
      </c>
      <c r="F76" s="2" t="s">
        <v>64</v>
      </c>
      <c r="G76" s="2" t="s">
        <v>30</v>
      </c>
      <c r="H76" s="2" t="s">
        <v>391</v>
      </c>
      <c r="I76" s="6">
        <v>1196356.6299999999</v>
      </c>
      <c r="J76" s="2" t="s">
        <v>20</v>
      </c>
      <c r="K76" s="2" t="s">
        <v>56</v>
      </c>
      <c r="L76" s="2" t="s">
        <v>392</v>
      </c>
      <c r="M76" s="8" t="s">
        <v>393</v>
      </c>
      <c r="N76" s="8" t="s">
        <v>394</v>
      </c>
    </row>
    <row r="77" spans="1:14" ht="78" customHeight="1">
      <c r="A77" s="1">
        <v>2024</v>
      </c>
      <c r="B77" s="5">
        <v>45330</v>
      </c>
      <c r="C77" s="1" t="s">
        <v>396</v>
      </c>
      <c r="D77" s="1" t="s">
        <v>62</v>
      </c>
      <c r="E77" s="1" t="s">
        <v>63</v>
      </c>
      <c r="F77" s="1" t="s">
        <v>64</v>
      </c>
      <c r="G77" s="1" t="s">
        <v>30</v>
      </c>
      <c r="H77" s="1" t="s">
        <v>391</v>
      </c>
      <c r="I77" s="7">
        <v>113369.94</v>
      </c>
      <c r="J77" s="1" t="s">
        <v>20</v>
      </c>
      <c r="K77" s="1" t="s">
        <v>56</v>
      </c>
      <c r="L77" s="1" t="s">
        <v>392</v>
      </c>
      <c r="M77" s="9" t="s">
        <v>393</v>
      </c>
      <c r="N77" s="9" t="s">
        <v>394</v>
      </c>
    </row>
    <row r="78" spans="1:14" ht="78" customHeight="1">
      <c r="A78" s="2">
        <v>2024</v>
      </c>
      <c r="B78" s="4">
        <v>45330</v>
      </c>
      <c r="C78" s="2" t="s">
        <v>397</v>
      </c>
      <c r="D78" s="2" t="s">
        <v>62</v>
      </c>
      <c r="E78" s="2" t="s">
        <v>63</v>
      </c>
      <c r="F78" s="2" t="s">
        <v>64</v>
      </c>
      <c r="G78" s="2" t="s">
        <v>30</v>
      </c>
      <c r="H78" s="2" t="s">
        <v>391</v>
      </c>
      <c r="I78" s="6">
        <v>680735.09</v>
      </c>
      <c r="J78" s="2" t="s">
        <v>20</v>
      </c>
      <c r="K78" s="2" t="s">
        <v>56</v>
      </c>
      <c r="L78" s="2" t="s">
        <v>392</v>
      </c>
      <c r="M78" s="8" t="s">
        <v>393</v>
      </c>
      <c r="N78" s="8" t="s">
        <v>394</v>
      </c>
    </row>
    <row r="79" spans="1:14" ht="78" customHeight="1">
      <c r="A79" s="1">
        <v>2023</v>
      </c>
      <c r="B79" s="5">
        <v>45289</v>
      </c>
      <c r="C79" s="1" t="s">
        <v>398</v>
      </c>
      <c r="D79" s="1" t="s">
        <v>15</v>
      </c>
      <c r="E79" s="1" t="s">
        <v>37</v>
      </c>
      <c r="F79" s="1" t="s">
        <v>38</v>
      </c>
      <c r="G79" s="1" t="s">
        <v>18</v>
      </c>
      <c r="H79" s="1" t="s">
        <v>399</v>
      </c>
      <c r="I79" s="7">
        <v>3000</v>
      </c>
      <c r="J79" s="1" t="s">
        <v>20</v>
      </c>
      <c r="K79" s="1" t="s">
        <v>21</v>
      </c>
      <c r="L79" s="1" t="s">
        <v>400</v>
      </c>
      <c r="M79" s="9" t="s">
        <v>401</v>
      </c>
      <c r="N79" s="9" t="s">
        <v>402</v>
      </c>
    </row>
    <row r="80" spans="1:14" ht="78" customHeight="1">
      <c r="A80" s="2">
        <v>2023</v>
      </c>
      <c r="B80" s="4">
        <v>45261</v>
      </c>
      <c r="C80" s="2" t="s">
        <v>403</v>
      </c>
      <c r="D80" s="2" t="s">
        <v>62</v>
      </c>
      <c r="E80" s="2" t="s">
        <v>63</v>
      </c>
      <c r="F80" s="2" t="s">
        <v>151</v>
      </c>
      <c r="G80" s="2" t="s">
        <v>152</v>
      </c>
      <c r="H80" s="2" t="s">
        <v>404</v>
      </c>
      <c r="I80" s="6">
        <v>127250</v>
      </c>
      <c r="J80" s="2" t="s">
        <v>20</v>
      </c>
      <c r="K80" s="2" t="s">
        <v>56</v>
      </c>
      <c r="L80" s="2" t="s">
        <v>405</v>
      </c>
      <c r="M80" s="8" t="s">
        <v>406</v>
      </c>
      <c r="N80" s="8" t="s">
        <v>167</v>
      </c>
    </row>
    <row r="81" spans="1:14" ht="78" customHeight="1">
      <c r="A81" s="1">
        <v>2023</v>
      </c>
      <c r="B81" s="5">
        <v>45260</v>
      </c>
      <c r="C81" s="1" t="s">
        <v>407</v>
      </c>
      <c r="D81" s="1" t="s">
        <v>27</v>
      </c>
      <c r="E81" s="1" t="s">
        <v>256</v>
      </c>
      <c r="F81" s="1" t="s">
        <v>256</v>
      </c>
      <c r="G81" s="1" t="s">
        <v>18</v>
      </c>
      <c r="H81" s="1" t="s">
        <v>408</v>
      </c>
      <c r="I81" s="7">
        <v>105255.27</v>
      </c>
      <c r="J81" s="1" t="s">
        <v>20</v>
      </c>
      <c r="K81" s="1" t="s">
        <v>21</v>
      </c>
      <c r="L81" s="1" t="s">
        <v>409</v>
      </c>
      <c r="M81" s="9" t="s">
        <v>410</v>
      </c>
      <c r="N81" s="9" t="s">
        <v>411</v>
      </c>
    </row>
    <row r="82" spans="1:14" ht="78" customHeight="1">
      <c r="A82" s="2">
        <v>2023</v>
      </c>
      <c r="B82" s="4">
        <v>45258</v>
      </c>
      <c r="C82" s="2" t="s">
        <v>412</v>
      </c>
      <c r="D82" s="2" t="s">
        <v>62</v>
      </c>
      <c r="E82" s="2" t="s">
        <v>233</v>
      </c>
      <c r="F82" s="2" t="s">
        <v>234</v>
      </c>
      <c r="G82" s="2" t="s">
        <v>152</v>
      </c>
      <c r="H82" s="2" t="s">
        <v>413</v>
      </c>
      <c r="I82" s="6">
        <v>33504</v>
      </c>
      <c r="J82" s="2" t="s">
        <v>20</v>
      </c>
      <c r="K82" s="2" t="s">
        <v>56</v>
      </c>
      <c r="L82" s="2" t="s">
        <v>414</v>
      </c>
      <c r="M82" s="8" t="s">
        <v>415</v>
      </c>
      <c r="N82" s="8" t="s">
        <v>238</v>
      </c>
    </row>
    <row r="83" spans="1:14" ht="78" customHeight="1">
      <c r="A83" s="1">
        <v>2023</v>
      </c>
      <c r="B83" s="5">
        <v>45251</v>
      </c>
      <c r="C83" s="1" t="s">
        <v>416</v>
      </c>
      <c r="D83" s="1" t="s">
        <v>15</v>
      </c>
      <c r="E83" s="1" t="s">
        <v>37</v>
      </c>
      <c r="F83" s="1" t="s">
        <v>158</v>
      </c>
      <c r="G83" s="1" t="s">
        <v>18</v>
      </c>
      <c r="H83" s="1" t="s">
        <v>417</v>
      </c>
      <c r="I83" s="7">
        <v>39327</v>
      </c>
      <c r="J83" s="1" t="s">
        <v>20</v>
      </c>
      <c r="K83" s="1" t="s">
        <v>56</v>
      </c>
      <c r="L83" s="1" t="s">
        <v>418</v>
      </c>
      <c r="M83" s="9" t="s">
        <v>419</v>
      </c>
      <c r="N83" s="9" t="s">
        <v>420</v>
      </c>
    </row>
    <row r="84" spans="1:14" ht="78" customHeight="1">
      <c r="A84" s="2">
        <v>2023</v>
      </c>
      <c r="B84" s="4">
        <v>45246</v>
      </c>
      <c r="C84" s="2" t="s">
        <v>421</v>
      </c>
      <c r="D84" s="2" t="s">
        <v>27</v>
      </c>
      <c r="E84" s="2" t="s">
        <v>342</v>
      </c>
      <c r="F84" s="2" t="s">
        <v>343</v>
      </c>
      <c r="G84" s="2" t="s">
        <v>18</v>
      </c>
      <c r="H84" s="2" t="s">
        <v>422</v>
      </c>
      <c r="I84" s="6">
        <v>10000</v>
      </c>
      <c r="J84" s="2" t="s">
        <v>20</v>
      </c>
      <c r="K84" s="2" t="s">
        <v>21</v>
      </c>
      <c r="L84" s="2" t="s">
        <v>423</v>
      </c>
      <c r="M84" s="8" t="s">
        <v>424</v>
      </c>
      <c r="N84" s="8" t="s">
        <v>347</v>
      </c>
    </row>
    <row r="85" spans="1:14" ht="78" customHeight="1">
      <c r="A85" s="1">
        <v>2023</v>
      </c>
      <c r="B85" s="5">
        <v>45236</v>
      </c>
      <c r="C85" s="1" t="s">
        <v>425</v>
      </c>
      <c r="D85" s="1" t="s">
        <v>62</v>
      </c>
      <c r="E85" s="1" t="s">
        <v>63</v>
      </c>
      <c r="F85" s="1" t="s">
        <v>169</v>
      </c>
      <c r="G85" s="1" t="s">
        <v>152</v>
      </c>
      <c r="H85" s="1" t="s">
        <v>426</v>
      </c>
      <c r="I85" s="7">
        <v>142738.44</v>
      </c>
      <c r="J85" s="1" t="s">
        <v>20</v>
      </c>
      <c r="K85" s="1" t="s">
        <v>56</v>
      </c>
      <c r="L85" s="1" t="s">
        <v>427</v>
      </c>
      <c r="M85" s="9" t="s">
        <v>428</v>
      </c>
      <c r="N85" s="9" t="s">
        <v>173</v>
      </c>
    </row>
    <row r="86" spans="1:14" ht="78" customHeight="1">
      <c r="A86" s="2">
        <v>2023</v>
      </c>
      <c r="B86" s="4">
        <v>45216</v>
      </c>
      <c r="C86" s="2" t="s">
        <v>429</v>
      </c>
      <c r="D86" s="2" t="s">
        <v>15</v>
      </c>
      <c r="E86" s="2" t="s">
        <v>16</v>
      </c>
      <c r="F86" s="2" t="s">
        <v>17</v>
      </c>
      <c r="G86" s="2" t="s">
        <v>18</v>
      </c>
      <c r="H86" s="2" t="s">
        <v>430</v>
      </c>
      <c r="I86" s="6">
        <v>21500</v>
      </c>
      <c r="J86" s="2" t="s">
        <v>20</v>
      </c>
      <c r="K86" s="2" t="s">
        <v>21</v>
      </c>
      <c r="L86" s="2" t="s">
        <v>431</v>
      </c>
      <c r="M86" s="8" t="s">
        <v>432</v>
      </c>
      <c r="N86" s="8" t="s">
        <v>433</v>
      </c>
    </row>
    <row r="87" spans="1:14" ht="78" customHeight="1">
      <c r="A87" s="1">
        <v>2023</v>
      </c>
      <c r="B87" s="5">
        <v>45197</v>
      </c>
      <c r="C87" s="1" t="s">
        <v>434</v>
      </c>
      <c r="D87" s="1" t="s">
        <v>15</v>
      </c>
      <c r="E87" s="1" t="s">
        <v>221</v>
      </c>
      <c r="F87" s="1" t="s">
        <v>222</v>
      </c>
      <c r="G87" s="1" t="s">
        <v>18</v>
      </c>
      <c r="H87" s="1" t="s">
        <v>435</v>
      </c>
      <c r="I87" s="7">
        <v>62773</v>
      </c>
      <c r="J87" s="1" t="s">
        <v>20</v>
      </c>
      <c r="K87" s="1" t="s">
        <v>56</v>
      </c>
      <c r="L87" s="1" t="s">
        <v>436</v>
      </c>
      <c r="M87" s="9" t="s">
        <v>437</v>
      </c>
      <c r="N87" s="9" t="s">
        <v>438</v>
      </c>
    </row>
    <row r="88" spans="1:14" ht="78" customHeight="1">
      <c r="A88" s="2">
        <v>2023</v>
      </c>
      <c r="B88" s="4">
        <v>45197</v>
      </c>
      <c r="C88" s="2" t="s">
        <v>439</v>
      </c>
      <c r="D88" s="2" t="s">
        <v>15</v>
      </c>
      <c r="E88" s="2" t="s">
        <v>221</v>
      </c>
      <c r="F88" s="2" t="s">
        <v>222</v>
      </c>
      <c r="G88" s="2" t="s">
        <v>18</v>
      </c>
      <c r="H88" s="2" t="s">
        <v>440</v>
      </c>
      <c r="I88" s="6">
        <v>62773</v>
      </c>
      <c r="J88" s="2" t="s">
        <v>20</v>
      </c>
      <c r="K88" s="2" t="s">
        <v>56</v>
      </c>
      <c r="L88" s="2" t="s">
        <v>441</v>
      </c>
      <c r="M88" s="8" t="s">
        <v>442</v>
      </c>
      <c r="N88" s="8" t="s">
        <v>438</v>
      </c>
    </row>
    <row r="89" spans="1:14" ht="78" customHeight="1">
      <c r="A89" s="1">
        <v>2023</v>
      </c>
      <c r="B89" s="5">
        <v>45197</v>
      </c>
      <c r="C89" s="1" t="s">
        <v>443</v>
      </c>
      <c r="D89" s="1" t="s">
        <v>15</v>
      </c>
      <c r="E89" s="1" t="s">
        <v>221</v>
      </c>
      <c r="F89" s="1" t="s">
        <v>222</v>
      </c>
      <c r="G89" s="1" t="s">
        <v>18</v>
      </c>
      <c r="H89" s="1" t="s">
        <v>444</v>
      </c>
      <c r="I89" s="7">
        <v>62773</v>
      </c>
      <c r="J89" s="1" t="s">
        <v>20</v>
      </c>
      <c r="K89" s="1" t="s">
        <v>56</v>
      </c>
      <c r="L89" s="1" t="s">
        <v>445</v>
      </c>
      <c r="M89" s="9" t="s">
        <v>446</v>
      </c>
      <c r="N89" s="9" t="s">
        <v>438</v>
      </c>
    </row>
    <row r="90" spans="1:14" ht="78" customHeight="1">
      <c r="A90" s="2">
        <v>2023</v>
      </c>
      <c r="B90" s="4">
        <v>45175</v>
      </c>
      <c r="C90" s="2" t="s">
        <v>447</v>
      </c>
      <c r="D90" s="2" t="s">
        <v>27</v>
      </c>
      <c r="E90" s="2" t="s">
        <v>448</v>
      </c>
      <c r="F90" s="2" t="s">
        <v>448</v>
      </c>
      <c r="G90" s="2" t="s">
        <v>18</v>
      </c>
      <c r="H90" s="2" t="s">
        <v>449</v>
      </c>
      <c r="I90" s="6">
        <v>35000</v>
      </c>
      <c r="J90" s="2" t="s">
        <v>20</v>
      </c>
      <c r="K90" s="2" t="s">
        <v>21</v>
      </c>
      <c r="L90" s="2" t="s">
        <v>450</v>
      </c>
      <c r="M90" s="8" t="s">
        <v>451</v>
      </c>
      <c r="N90" s="8" t="s">
        <v>452</v>
      </c>
    </row>
    <row r="91" spans="1:14" ht="78" customHeight="1">
      <c r="A91" s="1">
        <v>2023</v>
      </c>
      <c r="B91" s="5">
        <v>45169</v>
      </c>
      <c r="C91" s="1" t="s">
        <v>453</v>
      </c>
      <c r="D91" s="1" t="s">
        <v>15</v>
      </c>
      <c r="E91" s="1" t="s">
        <v>16</v>
      </c>
      <c r="F91" s="1" t="s">
        <v>88</v>
      </c>
      <c r="G91" s="1" t="s">
        <v>89</v>
      </c>
      <c r="H91" s="1" t="s">
        <v>454</v>
      </c>
      <c r="I91" s="7">
        <v>20000</v>
      </c>
      <c r="J91" s="1" t="s">
        <v>20</v>
      </c>
      <c r="K91" s="1" t="s">
        <v>21</v>
      </c>
      <c r="L91" s="1" t="s">
        <v>455</v>
      </c>
      <c r="M91" s="9" t="s">
        <v>456</v>
      </c>
      <c r="N91" s="9" t="s">
        <v>457</v>
      </c>
    </row>
    <row r="92" spans="1:14" ht="78" customHeight="1">
      <c r="A92" s="2">
        <v>2023</v>
      </c>
      <c r="B92" s="4">
        <v>45169</v>
      </c>
      <c r="C92" s="2" t="s">
        <v>458</v>
      </c>
      <c r="D92" s="2" t="s">
        <v>15</v>
      </c>
      <c r="E92" s="2" t="s">
        <v>16</v>
      </c>
      <c r="F92" s="2" t="s">
        <v>88</v>
      </c>
      <c r="G92" s="2" t="s">
        <v>89</v>
      </c>
      <c r="H92" s="2" t="s">
        <v>459</v>
      </c>
      <c r="I92" s="6">
        <v>18225</v>
      </c>
      <c r="J92" s="2" t="s">
        <v>20</v>
      </c>
      <c r="K92" s="2" t="s">
        <v>21</v>
      </c>
      <c r="L92" s="2" t="s">
        <v>460</v>
      </c>
      <c r="M92" s="8" t="s">
        <v>461</v>
      </c>
      <c r="N92" s="8" t="s">
        <v>457</v>
      </c>
    </row>
    <row r="93" spans="1:14" ht="78" customHeight="1">
      <c r="A93" s="1">
        <v>2023</v>
      </c>
      <c r="B93" s="5">
        <v>45154</v>
      </c>
      <c r="C93" s="1" t="s">
        <v>462</v>
      </c>
      <c r="D93" s="1" t="s">
        <v>15</v>
      </c>
      <c r="E93" s="1" t="s">
        <v>128</v>
      </c>
      <c r="F93" s="1" t="s">
        <v>254</v>
      </c>
      <c r="G93" s="1" t="s">
        <v>130</v>
      </c>
      <c r="H93" s="1" t="s">
        <v>463</v>
      </c>
      <c r="I93" s="7">
        <v>19808</v>
      </c>
      <c r="J93" s="1" t="s">
        <v>20</v>
      </c>
      <c r="K93" s="1" t="s">
        <v>56</v>
      </c>
      <c r="L93" s="1" t="s">
        <v>464</v>
      </c>
      <c r="M93" s="9" t="s">
        <v>465</v>
      </c>
      <c r="N93" s="9" t="s">
        <v>466</v>
      </c>
    </row>
    <row r="94" spans="1:14" ht="78" customHeight="1">
      <c r="A94" s="2">
        <v>2023</v>
      </c>
      <c r="B94" s="4">
        <v>45127</v>
      </c>
      <c r="C94" s="2" t="s">
        <v>467</v>
      </c>
      <c r="D94" s="2" t="s">
        <v>62</v>
      </c>
      <c r="E94" s="2" t="s">
        <v>63</v>
      </c>
      <c r="F94" s="2" t="s">
        <v>144</v>
      </c>
      <c r="G94" s="2" t="s">
        <v>145</v>
      </c>
      <c r="H94" s="2" t="s">
        <v>468</v>
      </c>
      <c r="I94" s="6">
        <v>260000</v>
      </c>
      <c r="J94" s="2" t="s">
        <v>20</v>
      </c>
      <c r="K94" s="2" t="s">
        <v>21</v>
      </c>
      <c r="L94" s="2" t="s">
        <v>469</v>
      </c>
      <c r="M94" s="8" t="s">
        <v>470</v>
      </c>
      <c r="N94" s="8" t="s">
        <v>149</v>
      </c>
    </row>
    <row r="95" spans="1:14" ht="78" customHeight="1">
      <c r="A95" s="1">
        <v>2023</v>
      </c>
      <c r="B95" s="5">
        <v>45126</v>
      </c>
      <c r="C95" s="1" t="s">
        <v>471</v>
      </c>
      <c r="D95" s="1" t="s">
        <v>62</v>
      </c>
      <c r="E95" s="1" t="s">
        <v>63</v>
      </c>
      <c r="F95" s="1" t="s">
        <v>151</v>
      </c>
      <c r="G95" s="1" t="s">
        <v>152</v>
      </c>
      <c r="H95" s="1" t="s">
        <v>472</v>
      </c>
      <c r="I95" s="7">
        <v>700000</v>
      </c>
      <c r="J95" s="1" t="s">
        <v>20</v>
      </c>
      <c r="K95" s="1" t="s">
        <v>21</v>
      </c>
      <c r="L95" s="1" t="s">
        <v>473</v>
      </c>
      <c r="M95" s="9" t="s">
        <v>474</v>
      </c>
      <c r="N95" s="9" t="s">
        <v>475</v>
      </c>
    </row>
    <row r="96" spans="1:14" ht="78" customHeight="1">
      <c r="A96" s="2">
        <v>2023</v>
      </c>
      <c r="B96" s="4">
        <v>45121</v>
      </c>
      <c r="C96" s="2" t="s">
        <v>476</v>
      </c>
      <c r="D96" s="2" t="s">
        <v>15</v>
      </c>
      <c r="E96" s="2" t="s">
        <v>136</v>
      </c>
      <c r="F96" s="2" t="s">
        <v>361</v>
      </c>
      <c r="G96" s="2" t="s">
        <v>362</v>
      </c>
      <c r="H96" s="2" t="s">
        <v>477</v>
      </c>
      <c r="I96" s="6">
        <v>19468</v>
      </c>
      <c r="J96" s="2" t="s">
        <v>20</v>
      </c>
      <c r="K96" s="2" t="s">
        <v>56</v>
      </c>
      <c r="L96" s="2" t="s">
        <v>478</v>
      </c>
      <c r="M96" s="8" t="s">
        <v>479</v>
      </c>
      <c r="N96" s="8" t="s">
        <v>366</v>
      </c>
    </row>
    <row r="97" spans="1:14" ht="78" customHeight="1">
      <c r="A97" s="1">
        <v>2023</v>
      </c>
      <c r="B97" s="5">
        <v>45106</v>
      </c>
      <c r="C97" s="1" t="s">
        <v>480</v>
      </c>
      <c r="D97" s="1" t="s">
        <v>15</v>
      </c>
      <c r="E97" s="1" t="s">
        <v>70</v>
      </c>
      <c r="F97" s="1" t="s">
        <v>71</v>
      </c>
      <c r="G97" s="1" t="s">
        <v>72</v>
      </c>
      <c r="H97" s="1" t="s">
        <v>481</v>
      </c>
      <c r="I97" s="7">
        <v>2000</v>
      </c>
      <c r="J97" s="1" t="s">
        <v>20</v>
      </c>
      <c r="K97" s="1" t="s">
        <v>21</v>
      </c>
      <c r="L97" s="1" t="s">
        <v>482</v>
      </c>
      <c r="M97" s="9" t="s">
        <v>483</v>
      </c>
      <c r="N97" s="9" t="s">
        <v>384</v>
      </c>
    </row>
    <row r="98" spans="1:14" ht="78" customHeight="1">
      <c r="A98" s="2">
        <v>2023</v>
      </c>
      <c r="B98" s="4">
        <v>45098</v>
      </c>
      <c r="C98" s="2" t="s">
        <v>484</v>
      </c>
      <c r="D98" s="2" t="s">
        <v>62</v>
      </c>
      <c r="E98" s="2" t="s">
        <v>63</v>
      </c>
      <c r="F98" s="2" t="s">
        <v>64</v>
      </c>
      <c r="G98" s="2" t="s">
        <v>30</v>
      </c>
      <c r="H98" s="2" t="s">
        <v>485</v>
      </c>
      <c r="I98" s="6">
        <v>164509.31</v>
      </c>
      <c r="J98" s="2" t="s">
        <v>20</v>
      </c>
      <c r="K98" s="2" t="s">
        <v>56</v>
      </c>
      <c r="L98" s="2" t="s">
        <v>486</v>
      </c>
      <c r="M98" s="8" t="s">
        <v>487</v>
      </c>
      <c r="N98" s="8" t="s">
        <v>488</v>
      </c>
    </row>
    <row r="99" spans="1:14" ht="78" customHeight="1">
      <c r="A99" s="1">
        <v>2023</v>
      </c>
      <c r="B99" s="5">
        <v>45098</v>
      </c>
      <c r="C99" s="1" t="s">
        <v>489</v>
      </c>
      <c r="D99" s="1" t="s">
        <v>62</v>
      </c>
      <c r="E99" s="1" t="s">
        <v>63</v>
      </c>
      <c r="F99" s="1" t="s">
        <v>64</v>
      </c>
      <c r="G99" s="1" t="s">
        <v>30</v>
      </c>
      <c r="H99" s="1" t="s">
        <v>485</v>
      </c>
      <c r="I99" s="7">
        <v>616969.04</v>
      </c>
      <c r="J99" s="1" t="s">
        <v>20</v>
      </c>
      <c r="K99" s="1" t="s">
        <v>56</v>
      </c>
      <c r="L99" s="1" t="s">
        <v>486</v>
      </c>
      <c r="M99" s="9" t="s">
        <v>487</v>
      </c>
      <c r="N99" s="9" t="s">
        <v>488</v>
      </c>
    </row>
    <row r="100" spans="1:14" ht="78" customHeight="1">
      <c r="A100" s="2">
        <v>2023</v>
      </c>
      <c r="B100" s="4">
        <v>45098</v>
      </c>
      <c r="C100" s="2" t="s">
        <v>490</v>
      </c>
      <c r="D100" s="2" t="s">
        <v>62</v>
      </c>
      <c r="E100" s="2" t="s">
        <v>63</v>
      </c>
      <c r="F100" s="2" t="s">
        <v>64</v>
      </c>
      <c r="G100" s="2" t="s">
        <v>30</v>
      </c>
      <c r="H100" s="2" t="s">
        <v>485</v>
      </c>
      <c r="I100" s="6">
        <v>51458.33</v>
      </c>
      <c r="J100" s="2" t="s">
        <v>20</v>
      </c>
      <c r="K100" s="2" t="s">
        <v>56</v>
      </c>
      <c r="L100" s="2" t="s">
        <v>486</v>
      </c>
      <c r="M100" s="8" t="s">
        <v>487</v>
      </c>
      <c r="N100" s="8" t="s">
        <v>488</v>
      </c>
    </row>
    <row r="101" spans="1:14" ht="78" customHeight="1">
      <c r="A101" s="1">
        <v>2023</v>
      </c>
      <c r="B101" s="5">
        <v>45097</v>
      </c>
      <c r="C101" s="1" t="s">
        <v>491</v>
      </c>
      <c r="D101" s="1" t="s">
        <v>15</v>
      </c>
      <c r="E101" s="1" t="s">
        <v>492</v>
      </c>
      <c r="F101" s="1" t="s">
        <v>493</v>
      </c>
      <c r="G101" s="1" t="s">
        <v>18</v>
      </c>
      <c r="H101" s="1" t="s">
        <v>494</v>
      </c>
      <c r="I101" s="7">
        <v>200000</v>
      </c>
      <c r="J101" s="1" t="s">
        <v>20</v>
      </c>
      <c r="K101" s="1" t="s">
        <v>21</v>
      </c>
      <c r="L101" s="1" t="s">
        <v>495</v>
      </c>
      <c r="M101" s="9" t="s">
        <v>496</v>
      </c>
      <c r="N101" s="9" t="s">
        <v>497</v>
      </c>
    </row>
    <row r="102" spans="1:14" ht="78" customHeight="1">
      <c r="A102" s="2">
        <v>2023</v>
      </c>
      <c r="B102" s="4">
        <v>45083</v>
      </c>
      <c r="C102" s="2" t="s">
        <v>499</v>
      </c>
      <c r="D102" s="2" t="s">
        <v>27</v>
      </c>
      <c r="E102" s="2" t="s">
        <v>175</v>
      </c>
      <c r="F102" s="2" t="s">
        <v>176</v>
      </c>
      <c r="G102" s="2" t="s">
        <v>177</v>
      </c>
      <c r="H102" s="2" t="s">
        <v>500</v>
      </c>
      <c r="I102" s="6">
        <v>14794.4</v>
      </c>
      <c r="J102" s="2" t="s">
        <v>20</v>
      </c>
      <c r="K102" s="2" t="s">
        <v>21</v>
      </c>
      <c r="L102" s="2" t="s">
        <v>501</v>
      </c>
      <c r="M102" s="8" t="s">
        <v>502</v>
      </c>
      <c r="N102" s="8" t="s">
        <v>181</v>
      </c>
    </row>
    <row r="103" spans="1:14" ht="78" customHeight="1">
      <c r="A103" s="1">
        <v>2023</v>
      </c>
      <c r="B103" s="5">
        <v>45078</v>
      </c>
      <c r="C103" s="1" t="s">
        <v>503</v>
      </c>
      <c r="D103" s="1" t="s">
        <v>62</v>
      </c>
      <c r="E103" s="1" t="s">
        <v>233</v>
      </c>
      <c r="F103" s="1" t="s">
        <v>234</v>
      </c>
      <c r="G103" s="1" t="s">
        <v>152</v>
      </c>
      <c r="H103" s="1" t="s">
        <v>413</v>
      </c>
      <c r="I103" s="7">
        <v>22336</v>
      </c>
      <c r="J103" s="1" t="s">
        <v>20</v>
      </c>
      <c r="K103" s="1" t="s">
        <v>56</v>
      </c>
      <c r="L103" s="1" t="s">
        <v>414</v>
      </c>
      <c r="M103" s="9" t="s">
        <v>415</v>
      </c>
      <c r="N103" s="9" t="s">
        <v>238</v>
      </c>
    </row>
    <row r="104" spans="1:14" ht="78" customHeight="1">
      <c r="A104" s="2">
        <v>2023</v>
      </c>
      <c r="B104" s="4">
        <v>45077</v>
      </c>
      <c r="C104" s="2" t="s">
        <v>504</v>
      </c>
      <c r="D104" s="2" t="s">
        <v>27</v>
      </c>
      <c r="E104" s="2" t="s">
        <v>505</v>
      </c>
      <c r="F104" s="2" t="s">
        <v>506</v>
      </c>
      <c r="G104" s="2" t="s">
        <v>280</v>
      </c>
      <c r="H104" s="2" t="s">
        <v>507</v>
      </c>
      <c r="I104" s="6">
        <v>29878</v>
      </c>
      <c r="J104" s="2" t="s">
        <v>20</v>
      </c>
      <c r="K104" s="2" t="s">
        <v>21</v>
      </c>
      <c r="L104" s="2" t="s">
        <v>508</v>
      </c>
      <c r="M104" s="8" t="s">
        <v>509</v>
      </c>
      <c r="N104" s="8" t="s">
        <v>510</v>
      </c>
    </row>
    <row r="105" spans="1:14" ht="78" customHeight="1">
      <c r="A105" s="1">
        <v>2023</v>
      </c>
      <c r="B105" s="5">
        <v>45072</v>
      </c>
      <c r="C105" s="1" t="s">
        <v>511</v>
      </c>
      <c r="D105" s="1" t="s">
        <v>15</v>
      </c>
      <c r="E105" s="1" t="s">
        <v>221</v>
      </c>
      <c r="F105" s="1" t="s">
        <v>222</v>
      </c>
      <c r="G105" s="1" t="s">
        <v>18</v>
      </c>
      <c r="H105" s="1" t="s">
        <v>512</v>
      </c>
      <c r="I105" s="7">
        <v>28554.06</v>
      </c>
      <c r="J105" s="1" t="s">
        <v>20</v>
      </c>
      <c r="K105" s="1" t="s">
        <v>56</v>
      </c>
      <c r="L105" s="1" t="s">
        <v>513</v>
      </c>
      <c r="M105" s="9" t="s">
        <v>514</v>
      </c>
      <c r="N105" s="9" t="s">
        <v>438</v>
      </c>
    </row>
    <row r="106" spans="1:14" ht="78" customHeight="1">
      <c r="A106" s="2">
        <v>2023</v>
      </c>
      <c r="B106" s="4">
        <v>45058</v>
      </c>
      <c r="C106" s="2" t="s">
        <v>515</v>
      </c>
      <c r="D106" s="2" t="s">
        <v>15</v>
      </c>
      <c r="E106" s="2" t="s">
        <v>221</v>
      </c>
      <c r="F106" s="2" t="s">
        <v>222</v>
      </c>
      <c r="G106" s="2" t="s">
        <v>18</v>
      </c>
      <c r="H106" s="2" t="s">
        <v>516</v>
      </c>
      <c r="I106" s="6">
        <v>39186.78</v>
      </c>
      <c r="J106" s="2" t="s">
        <v>20</v>
      </c>
      <c r="K106" s="2" t="s">
        <v>56</v>
      </c>
      <c r="L106" s="2" t="s">
        <v>517</v>
      </c>
      <c r="M106" s="8" t="s">
        <v>518</v>
      </c>
      <c r="N106" s="8" t="s">
        <v>438</v>
      </c>
    </row>
    <row r="107" spans="1:14" ht="78" customHeight="1">
      <c r="A107" s="1">
        <v>2023</v>
      </c>
      <c r="B107" s="5">
        <v>45033</v>
      </c>
      <c r="C107" s="1" t="s">
        <v>519</v>
      </c>
      <c r="D107" s="1" t="s">
        <v>15</v>
      </c>
      <c r="E107" s="1" t="s">
        <v>221</v>
      </c>
      <c r="F107" s="1" t="s">
        <v>222</v>
      </c>
      <c r="G107" s="1" t="s">
        <v>18</v>
      </c>
      <c r="H107" s="1" t="s">
        <v>520</v>
      </c>
      <c r="I107" s="7">
        <v>20000</v>
      </c>
      <c r="J107" s="1" t="s">
        <v>20</v>
      </c>
      <c r="K107" s="1" t="s">
        <v>21</v>
      </c>
      <c r="L107" s="1" t="s">
        <v>521</v>
      </c>
      <c r="M107" s="9" t="s">
        <v>522</v>
      </c>
      <c r="N107" s="9" t="s">
        <v>523</v>
      </c>
    </row>
    <row r="108" spans="1:14" ht="78" customHeight="1">
      <c r="A108" s="2">
        <v>2023</v>
      </c>
      <c r="B108" s="4">
        <v>44985</v>
      </c>
      <c r="C108" s="2" t="s">
        <v>524</v>
      </c>
      <c r="D108" s="2" t="s">
        <v>27</v>
      </c>
      <c r="E108" s="2" t="s">
        <v>213</v>
      </c>
      <c r="F108" s="2" t="s">
        <v>214</v>
      </c>
      <c r="G108" s="2" t="s">
        <v>215</v>
      </c>
      <c r="H108" s="2" t="s">
        <v>386</v>
      </c>
      <c r="I108" s="6">
        <v>9185</v>
      </c>
      <c r="J108" s="2" t="s">
        <v>20</v>
      </c>
      <c r="K108" s="2" t="s">
        <v>56</v>
      </c>
      <c r="L108" s="2" t="s">
        <v>387</v>
      </c>
      <c r="M108" s="8" t="s">
        <v>388</v>
      </c>
      <c r="N108" s="8" t="s">
        <v>389</v>
      </c>
    </row>
    <row r="109" spans="1:14" ht="78" customHeight="1">
      <c r="A109" s="1">
        <v>2023</v>
      </c>
      <c r="B109" s="5">
        <v>44973</v>
      </c>
      <c r="C109" s="1" t="s">
        <v>525</v>
      </c>
      <c r="D109" s="1" t="s">
        <v>27</v>
      </c>
      <c r="E109" s="1" t="s">
        <v>526</v>
      </c>
      <c r="F109" s="1" t="s">
        <v>526</v>
      </c>
      <c r="G109" s="1" t="s">
        <v>18</v>
      </c>
      <c r="H109" s="1" t="s">
        <v>527</v>
      </c>
      <c r="I109" s="7">
        <v>35000</v>
      </c>
      <c r="J109" s="1" t="s">
        <v>20</v>
      </c>
      <c r="K109" s="1" t="s">
        <v>21</v>
      </c>
      <c r="L109" s="1" t="s">
        <v>528</v>
      </c>
      <c r="M109" s="9" t="s">
        <v>529</v>
      </c>
      <c r="N109" s="9" t="s">
        <v>530</v>
      </c>
    </row>
    <row r="110" spans="1:14" ht="78" customHeight="1">
      <c r="A110" s="2">
        <v>2022</v>
      </c>
      <c r="B110" s="4">
        <v>44925</v>
      </c>
      <c r="C110" s="2" t="s">
        <v>531</v>
      </c>
      <c r="D110" s="2" t="s">
        <v>62</v>
      </c>
      <c r="E110" s="2" t="s">
        <v>63</v>
      </c>
      <c r="F110" s="2" t="s">
        <v>64</v>
      </c>
      <c r="G110" s="2" t="s">
        <v>30</v>
      </c>
      <c r="H110" s="2" t="s">
        <v>376</v>
      </c>
      <c r="I110" s="6">
        <v>230000</v>
      </c>
      <c r="J110" s="2" t="s">
        <v>20</v>
      </c>
      <c r="K110" s="2" t="s">
        <v>56</v>
      </c>
      <c r="L110" s="2" t="s">
        <v>532</v>
      </c>
      <c r="M110" s="8" t="s">
        <v>533</v>
      </c>
      <c r="N110" s="8" t="s">
        <v>379</v>
      </c>
    </row>
    <row r="111" spans="1:14" ht="78" customHeight="1">
      <c r="A111" s="1">
        <v>2022</v>
      </c>
      <c r="B111" s="5">
        <v>44925</v>
      </c>
      <c r="C111" s="1" t="s">
        <v>534</v>
      </c>
      <c r="D111" s="1" t="s">
        <v>27</v>
      </c>
      <c r="E111" s="1" t="s">
        <v>256</v>
      </c>
      <c r="F111" s="1" t="s">
        <v>256</v>
      </c>
      <c r="G111" s="1" t="s">
        <v>18</v>
      </c>
      <c r="H111" s="1" t="s">
        <v>535</v>
      </c>
      <c r="I111" s="7">
        <v>7000</v>
      </c>
      <c r="J111" s="1" t="s">
        <v>20</v>
      </c>
      <c r="K111" s="1" t="s">
        <v>21</v>
      </c>
      <c r="L111" s="1" t="s">
        <v>536</v>
      </c>
      <c r="M111" s="9" t="s">
        <v>537</v>
      </c>
      <c r="N111" s="9" t="s">
        <v>538</v>
      </c>
    </row>
    <row r="112" spans="1:14" ht="78" customHeight="1">
      <c r="A112" s="2">
        <v>2022</v>
      </c>
      <c r="B112" s="4">
        <v>44924</v>
      </c>
      <c r="C112" s="2" t="s">
        <v>539</v>
      </c>
      <c r="D112" s="2" t="s">
        <v>15</v>
      </c>
      <c r="E112" s="2" t="s">
        <v>540</v>
      </c>
      <c r="F112" s="2" t="s">
        <v>541</v>
      </c>
      <c r="G112" s="2" t="s">
        <v>18</v>
      </c>
      <c r="H112" s="2" t="s">
        <v>542</v>
      </c>
      <c r="I112" s="6">
        <v>10000</v>
      </c>
      <c r="J112" s="2" t="s">
        <v>20</v>
      </c>
      <c r="K112" s="2" t="s">
        <v>21</v>
      </c>
      <c r="L112" s="2" t="s">
        <v>543</v>
      </c>
      <c r="M112" s="8" t="s">
        <v>544</v>
      </c>
      <c r="N112" s="8" t="s">
        <v>545</v>
      </c>
    </row>
    <row r="113" spans="1:14" ht="78" customHeight="1">
      <c r="A113" s="1">
        <v>2022</v>
      </c>
      <c r="B113" s="5">
        <v>44924</v>
      </c>
      <c r="C113" s="1" t="s">
        <v>546</v>
      </c>
      <c r="D113" s="1" t="s">
        <v>15</v>
      </c>
      <c r="E113" s="1" t="s">
        <v>540</v>
      </c>
      <c r="F113" s="1" t="s">
        <v>541</v>
      </c>
      <c r="G113" s="1" t="s">
        <v>18</v>
      </c>
      <c r="H113" s="1" t="s">
        <v>547</v>
      </c>
      <c r="I113" s="7">
        <v>35000</v>
      </c>
      <c r="J113" s="1" t="s">
        <v>20</v>
      </c>
      <c r="K113" s="1" t="s">
        <v>21</v>
      </c>
      <c r="L113" s="1" t="s">
        <v>548</v>
      </c>
      <c r="M113" s="9" t="s">
        <v>549</v>
      </c>
      <c r="N113" s="9" t="s">
        <v>545</v>
      </c>
    </row>
    <row r="114" spans="1:14" ht="78" customHeight="1">
      <c r="A114" s="2">
        <v>2022</v>
      </c>
      <c r="B114" s="4">
        <v>44918</v>
      </c>
      <c r="C114" s="2" t="s">
        <v>550</v>
      </c>
      <c r="D114" s="2" t="s">
        <v>15</v>
      </c>
      <c r="E114" s="2" t="s">
        <v>128</v>
      </c>
      <c r="F114" s="2" t="s">
        <v>254</v>
      </c>
      <c r="G114" s="2" t="s">
        <v>130</v>
      </c>
      <c r="H114" s="2" t="s">
        <v>312</v>
      </c>
      <c r="I114" s="6">
        <v>12024</v>
      </c>
      <c r="J114" s="2" t="s">
        <v>20</v>
      </c>
      <c r="K114" s="2" t="s">
        <v>56</v>
      </c>
      <c r="L114" s="2" t="s">
        <v>551</v>
      </c>
      <c r="M114" s="8" t="s">
        <v>552</v>
      </c>
      <c r="N114" s="8" t="s">
        <v>553</v>
      </c>
    </row>
    <row r="115" spans="1:14" ht="78" customHeight="1">
      <c r="A115" s="1">
        <v>2022</v>
      </c>
      <c r="B115" s="5">
        <v>44908</v>
      </c>
      <c r="C115" s="1" t="s">
        <v>554</v>
      </c>
      <c r="D115" s="1" t="s">
        <v>27</v>
      </c>
      <c r="E115" s="1" t="s">
        <v>175</v>
      </c>
      <c r="F115" s="1" t="s">
        <v>176</v>
      </c>
      <c r="G115" s="1" t="s">
        <v>177</v>
      </c>
      <c r="H115" s="1" t="s">
        <v>555</v>
      </c>
      <c r="I115" s="7">
        <v>10025.6</v>
      </c>
      <c r="J115" s="1" t="s">
        <v>20</v>
      </c>
      <c r="K115" s="1" t="s">
        <v>56</v>
      </c>
      <c r="L115" s="1" t="s">
        <v>556</v>
      </c>
      <c r="M115" s="9" t="s">
        <v>557</v>
      </c>
      <c r="N115" s="9" t="s">
        <v>181</v>
      </c>
    </row>
    <row r="116" spans="1:14" ht="78" customHeight="1">
      <c r="A116" s="2">
        <v>2022</v>
      </c>
      <c r="B116" s="4">
        <v>44907</v>
      </c>
      <c r="C116" s="2" t="s">
        <v>558</v>
      </c>
      <c r="D116" s="2" t="s">
        <v>62</v>
      </c>
      <c r="E116" s="2" t="s">
        <v>63</v>
      </c>
      <c r="F116" s="2" t="s">
        <v>151</v>
      </c>
      <c r="G116" s="2" t="s">
        <v>152</v>
      </c>
      <c r="H116" s="2" t="s">
        <v>559</v>
      </c>
      <c r="I116" s="6">
        <v>227637.66</v>
      </c>
      <c r="J116" s="2" t="s">
        <v>20</v>
      </c>
      <c r="K116" s="2" t="s">
        <v>188</v>
      </c>
      <c r="L116" s="2" t="s">
        <v>560</v>
      </c>
      <c r="M116" s="8" t="s">
        <v>561</v>
      </c>
      <c r="N116" s="8" t="s">
        <v>562</v>
      </c>
    </row>
    <row r="117" spans="1:14" ht="78" customHeight="1">
      <c r="A117" s="1">
        <v>2022</v>
      </c>
      <c r="B117" s="5">
        <v>44904</v>
      </c>
      <c r="C117" s="1" t="s">
        <v>563</v>
      </c>
      <c r="D117" s="1" t="s">
        <v>15</v>
      </c>
      <c r="E117" s="1" t="s">
        <v>128</v>
      </c>
      <c r="F117" s="1" t="s">
        <v>254</v>
      </c>
      <c r="G117" s="1" t="s">
        <v>130</v>
      </c>
      <c r="H117" s="1" t="s">
        <v>564</v>
      </c>
      <c r="I117" s="7">
        <v>40000</v>
      </c>
      <c r="J117" s="1" t="s">
        <v>20</v>
      </c>
      <c r="K117" s="1" t="s">
        <v>56</v>
      </c>
      <c r="L117" s="1" t="s">
        <v>565</v>
      </c>
      <c r="M117" s="9" t="s">
        <v>566</v>
      </c>
      <c r="N117" s="9" t="s">
        <v>466</v>
      </c>
    </row>
    <row r="118" spans="1:14" ht="78" customHeight="1">
      <c r="A118" s="2">
        <v>2022</v>
      </c>
      <c r="B118" s="4">
        <v>44889</v>
      </c>
      <c r="C118" s="2" t="s">
        <v>567</v>
      </c>
      <c r="D118" s="2" t="s">
        <v>15</v>
      </c>
      <c r="E118" s="2" t="s">
        <v>16</v>
      </c>
      <c r="F118" s="2" t="s">
        <v>88</v>
      </c>
      <c r="G118" s="2" t="s">
        <v>89</v>
      </c>
      <c r="H118" s="2" t="s">
        <v>568</v>
      </c>
      <c r="I118" s="6">
        <v>94089</v>
      </c>
      <c r="J118" s="2" t="s">
        <v>20</v>
      </c>
      <c r="K118" s="2" t="s">
        <v>21</v>
      </c>
      <c r="L118" s="2" t="s">
        <v>569</v>
      </c>
      <c r="M118" s="8" t="s">
        <v>570</v>
      </c>
      <c r="N118" s="8" t="s">
        <v>571</v>
      </c>
    </row>
    <row r="119" spans="1:14" ht="78" customHeight="1">
      <c r="A119" s="1">
        <v>2022</v>
      </c>
      <c r="B119" s="5">
        <v>44882</v>
      </c>
      <c r="C119" s="1" t="s">
        <v>572</v>
      </c>
      <c r="D119" s="1" t="s">
        <v>62</v>
      </c>
      <c r="E119" s="1" t="s">
        <v>63</v>
      </c>
      <c r="F119" s="1" t="s">
        <v>573</v>
      </c>
      <c r="G119" s="1" t="s">
        <v>18</v>
      </c>
      <c r="H119" s="1" t="s">
        <v>574</v>
      </c>
      <c r="I119" s="7">
        <v>100000</v>
      </c>
      <c r="J119" s="1" t="s">
        <v>20</v>
      </c>
      <c r="K119" s="1" t="s">
        <v>21</v>
      </c>
      <c r="L119" s="1" t="s">
        <v>575</v>
      </c>
      <c r="M119" s="9" t="s">
        <v>576</v>
      </c>
      <c r="N119" s="9" t="s">
        <v>577</v>
      </c>
    </row>
    <row r="120" spans="1:14" ht="78" customHeight="1">
      <c r="A120" s="2">
        <v>2022</v>
      </c>
      <c r="B120" s="4">
        <v>44880</v>
      </c>
      <c r="C120" s="2" t="s">
        <v>578</v>
      </c>
      <c r="D120" s="2" t="s">
        <v>62</v>
      </c>
      <c r="E120" s="2" t="s">
        <v>63</v>
      </c>
      <c r="F120" s="2" t="s">
        <v>169</v>
      </c>
      <c r="G120" s="2" t="s">
        <v>152</v>
      </c>
      <c r="H120" s="2" t="s">
        <v>579</v>
      </c>
      <c r="I120" s="6">
        <v>121733.75</v>
      </c>
      <c r="J120" s="2" t="s">
        <v>20</v>
      </c>
      <c r="K120" s="2" t="s">
        <v>56</v>
      </c>
      <c r="L120" s="2" t="s">
        <v>580</v>
      </c>
      <c r="M120" s="8" t="s">
        <v>581</v>
      </c>
      <c r="N120" s="8" t="s">
        <v>173</v>
      </c>
    </row>
    <row r="121" spans="1:14" ht="78" customHeight="1">
      <c r="A121" s="1">
        <v>2022</v>
      </c>
      <c r="B121" s="5">
        <v>44865</v>
      </c>
      <c r="C121" s="1" t="s">
        <v>582</v>
      </c>
      <c r="D121" s="1" t="s">
        <v>15</v>
      </c>
      <c r="E121" s="1" t="s">
        <v>37</v>
      </c>
      <c r="F121" s="1" t="s">
        <v>158</v>
      </c>
      <c r="G121" s="1" t="s">
        <v>18</v>
      </c>
      <c r="H121" s="1" t="s">
        <v>583</v>
      </c>
      <c r="I121" s="7">
        <v>36349.5</v>
      </c>
      <c r="J121" s="1" t="s">
        <v>20</v>
      </c>
      <c r="K121" s="1" t="s">
        <v>56</v>
      </c>
      <c r="L121" s="1" t="s">
        <v>584</v>
      </c>
      <c r="M121" s="9" t="s">
        <v>585</v>
      </c>
      <c r="N121" s="9" t="s">
        <v>420</v>
      </c>
    </row>
    <row r="122" spans="1:14" ht="78" customHeight="1">
      <c r="A122" s="2">
        <v>2022</v>
      </c>
      <c r="B122" s="4">
        <v>44848</v>
      </c>
      <c r="C122" s="2" t="s">
        <v>586</v>
      </c>
      <c r="D122" s="2" t="s">
        <v>62</v>
      </c>
      <c r="E122" s="2" t="s">
        <v>63</v>
      </c>
      <c r="F122" s="2" t="s">
        <v>151</v>
      </c>
      <c r="G122" s="2" t="s">
        <v>152</v>
      </c>
      <c r="H122" s="2" t="s">
        <v>587</v>
      </c>
      <c r="I122" s="6">
        <v>84655.15</v>
      </c>
      <c r="J122" s="2" t="s">
        <v>20</v>
      </c>
      <c r="K122" s="2" t="s">
        <v>56</v>
      </c>
      <c r="L122" s="2" t="s">
        <v>588</v>
      </c>
      <c r="M122" s="8" t="s">
        <v>589</v>
      </c>
      <c r="N122" s="8" t="s">
        <v>590</v>
      </c>
    </row>
    <row r="123" spans="1:14" ht="78" customHeight="1">
      <c r="A123" s="1">
        <v>2022</v>
      </c>
      <c r="B123" s="5">
        <v>44840</v>
      </c>
      <c r="C123" s="1" t="s">
        <v>591</v>
      </c>
      <c r="D123" s="1" t="s">
        <v>15</v>
      </c>
      <c r="E123" s="1" t="s">
        <v>221</v>
      </c>
      <c r="F123" s="1" t="s">
        <v>592</v>
      </c>
      <c r="G123" s="1" t="s">
        <v>18</v>
      </c>
      <c r="H123" s="1" t="s">
        <v>593</v>
      </c>
      <c r="I123" s="7">
        <v>5000</v>
      </c>
      <c r="J123" s="1" t="s">
        <v>20</v>
      </c>
      <c r="K123" s="1" t="s">
        <v>188</v>
      </c>
      <c r="L123" s="1" t="s">
        <v>594</v>
      </c>
      <c r="M123" s="9" t="s">
        <v>595</v>
      </c>
      <c r="N123" s="9" t="s">
        <v>596</v>
      </c>
    </row>
    <row r="124" spans="1:14" ht="78" customHeight="1">
      <c r="A124" s="2">
        <v>2022</v>
      </c>
      <c r="B124" s="4">
        <v>44797</v>
      </c>
      <c r="C124" s="2" t="s">
        <v>597</v>
      </c>
      <c r="D124" s="2" t="s">
        <v>15</v>
      </c>
      <c r="E124" s="2" t="s">
        <v>16</v>
      </c>
      <c r="F124" s="2" t="s">
        <v>17</v>
      </c>
      <c r="G124" s="2" t="s">
        <v>18</v>
      </c>
      <c r="H124" s="2" t="s">
        <v>598</v>
      </c>
      <c r="I124" s="6">
        <v>21500</v>
      </c>
      <c r="J124" s="2" t="s">
        <v>20</v>
      </c>
      <c r="K124" s="2" t="s">
        <v>21</v>
      </c>
      <c r="L124" s="2" t="s">
        <v>599</v>
      </c>
      <c r="M124" s="8" t="s">
        <v>600</v>
      </c>
      <c r="N124" s="8" t="s">
        <v>571</v>
      </c>
    </row>
    <row r="125" spans="1:14" ht="78" customHeight="1">
      <c r="A125" s="1">
        <v>2022</v>
      </c>
      <c r="B125" s="5">
        <v>44774</v>
      </c>
      <c r="C125" s="1" t="s">
        <v>601</v>
      </c>
      <c r="D125" s="1" t="s">
        <v>27</v>
      </c>
      <c r="E125" s="1" t="s">
        <v>505</v>
      </c>
      <c r="F125" s="1" t="s">
        <v>506</v>
      </c>
      <c r="G125" s="1" t="s">
        <v>280</v>
      </c>
      <c r="H125" s="1" t="s">
        <v>602</v>
      </c>
      <c r="I125" s="7">
        <v>27023.1</v>
      </c>
      <c r="J125" s="1" t="s">
        <v>20</v>
      </c>
      <c r="K125" s="1" t="s">
        <v>21</v>
      </c>
      <c r="L125" s="1" t="s">
        <v>603</v>
      </c>
      <c r="M125" s="9" t="s">
        <v>604</v>
      </c>
      <c r="N125" s="9" t="s">
        <v>510</v>
      </c>
    </row>
    <row r="126" spans="1:14" ht="78" customHeight="1">
      <c r="A126" s="2">
        <v>2022</v>
      </c>
      <c r="B126" s="4">
        <v>44763</v>
      </c>
      <c r="C126" s="2" t="s">
        <v>605</v>
      </c>
      <c r="D126" s="2" t="s">
        <v>15</v>
      </c>
      <c r="E126" s="2" t="s">
        <v>128</v>
      </c>
      <c r="F126" s="2" t="s">
        <v>254</v>
      </c>
      <c r="G126" s="2" t="s">
        <v>130</v>
      </c>
      <c r="H126" s="2" t="s">
        <v>606</v>
      </c>
      <c r="I126" s="6">
        <v>5351.2</v>
      </c>
      <c r="J126" s="2" t="s">
        <v>20</v>
      </c>
      <c r="K126" s="2" t="s">
        <v>56</v>
      </c>
      <c r="L126" s="2" t="s">
        <v>607</v>
      </c>
      <c r="M126" s="8" t="s">
        <v>608</v>
      </c>
      <c r="N126" s="8" t="s">
        <v>609</v>
      </c>
    </row>
    <row r="127" spans="1:14" ht="78" customHeight="1">
      <c r="A127" s="1">
        <v>2022</v>
      </c>
      <c r="B127" s="5">
        <v>44749</v>
      </c>
      <c r="C127" s="1" t="s">
        <v>610</v>
      </c>
      <c r="D127" s="1" t="s">
        <v>15</v>
      </c>
      <c r="E127" s="1" t="s">
        <v>540</v>
      </c>
      <c r="F127" s="1" t="s">
        <v>541</v>
      </c>
      <c r="G127" s="1" t="s">
        <v>18</v>
      </c>
      <c r="H127" s="1" t="s">
        <v>611</v>
      </c>
      <c r="I127" s="7">
        <v>437450.8</v>
      </c>
      <c r="J127" s="1" t="s">
        <v>20</v>
      </c>
      <c r="K127" s="1" t="s">
        <v>56</v>
      </c>
      <c r="L127" s="1" t="s">
        <v>612</v>
      </c>
      <c r="M127" s="9" t="s">
        <v>613</v>
      </c>
      <c r="N127" s="9" t="s">
        <v>614</v>
      </c>
    </row>
    <row r="128" spans="1:14" ht="78" customHeight="1">
      <c r="A128" s="2">
        <v>2022</v>
      </c>
      <c r="B128" s="4">
        <v>44748</v>
      </c>
      <c r="C128" s="2" t="s">
        <v>615</v>
      </c>
      <c r="D128" s="2" t="s">
        <v>15</v>
      </c>
      <c r="E128" s="2" t="s">
        <v>492</v>
      </c>
      <c r="F128" s="2" t="s">
        <v>493</v>
      </c>
      <c r="G128" s="2" t="s">
        <v>18</v>
      </c>
      <c r="H128" s="2" t="s">
        <v>616</v>
      </c>
      <c r="I128" s="6">
        <v>126000</v>
      </c>
      <c r="J128" s="2" t="s">
        <v>20</v>
      </c>
      <c r="K128" s="2" t="s">
        <v>56</v>
      </c>
      <c r="L128" s="2" t="s">
        <v>617</v>
      </c>
      <c r="M128" s="8" t="s">
        <v>618</v>
      </c>
      <c r="N128" s="8" t="s">
        <v>619</v>
      </c>
    </row>
    <row r="129" spans="1:14" ht="78" customHeight="1">
      <c r="A129" s="1">
        <v>2022</v>
      </c>
      <c r="B129" s="5">
        <v>44748</v>
      </c>
      <c r="C129" s="1" t="s">
        <v>620</v>
      </c>
      <c r="D129" s="1" t="s">
        <v>15</v>
      </c>
      <c r="E129" s="1" t="s">
        <v>492</v>
      </c>
      <c r="F129" s="1" t="s">
        <v>493</v>
      </c>
      <c r="G129" s="1" t="s">
        <v>18</v>
      </c>
      <c r="H129" s="1" t="s">
        <v>616</v>
      </c>
      <c r="I129" s="7">
        <v>32803.69</v>
      </c>
      <c r="J129" s="1" t="s">
        <v>20</v>
      </c>
      <c r="K129" s="1" t="s">
        <v>56</v>
      </c>
      <c r="L129" s="1" t="s">
        <v>617</v>
      </c>
      <c r="M129" s="9" t="s">
        <v>618</v>
      </c>
      <c r="N129" s="9" t="s">
        <v>619</v>
      </c>
    </row>
    <row r="130" spans="1:14" ht="78" customHeight="1">
      <c r="A130" s="2">
        <v>2022</v>
      </c>
      <c r="B130" s="4">
        <v>44748</v>
      </c>
      <c r="C130" s="2" t="s">
        <v>621</v>
      </c>
      <c r="D130" s="2" t="s">
        <v>27</v>
      </c>
      <c r="E130" s="2" t="s">
        <v>622</v>
      </c>
      <c r="F130" s="2" t="s">
        <v>623</v>
      </c>
      <c r="G130" s="2" t="s">
        <v>18</v>
      </c>
      <c r="H130" s="2" t="s">
        <v>624</v>
      </c>
      <c r="I130" s="6">
        <v>2899</v>
      </c>
      <c r="J130" s="2" t="s">
        <v>20</v>
      </c>
      <c r="K130" s="2" t="s">
        <v>56</v>
      </c>
      <c r="L130" s="2" t="s">
        <v>625</v>
      </c>
      <c r="M130" s="8" t="s">
        <v>626</v>
      </c>
      <c r="N130" s="8" t="s">
        <v>627</v>
      </c>
    </row>
    <row r="131" spans="1:14" ht="78" customHeight="1">
      <c r="A131" s="1">
        <v>2022</v>
      </c>
      <c r="B131" s="5">
        <v>44742</v>
      </c>
      <c r="C131" s="1" t="s">
        <v>628</v>
      </c>
      <c r="D131" s="1" t="s">
        <v>62</v>
      </c>
      <c r="E131" s="1" t="s">
        <v>63</v>
      </c>
      <c r="F131" s="1" t="s">
        <v>64</v>
      </c>
      <c r="G131" s="1" t="s">
        <v>30</v>
      </c>
      <c r="H131" s="1" t="s">
        <v>629</v>
      </c>
      <c r="I131" s="7">
        <v>244812.78</v>
      </c>
      <c r="J131" s="1" t="s">
        <v>20</v>
      </c>
      <c r="K131" s="1" t="s">
        <v>56</v>
      </c>
      <c r="L131" s="1" t="s">
        <v>630</v>
      </c>
      <c r="M131" s="9" t="s">
        <v>631</v>
      </c>
      <c r="N131" s="9" t="s">
        <v>632</v>
      </c>
    </row>
    <row r="132" spans="1:14" ht="78" customHeight="1">
      <c r="A132" s="2">
        <v>2022</v>
      </c>
      <c r="B132" s="4">
        <v>44742</v>
      </c>
      <c r="C132" s="2" t="s">
        <v>633</v>
      </c>
      <c r="D132" s="2" t="s">
        <v>62</v>
      </c>
      <c r="E132" s="2" t="s">
        <v>63</v>
      </c>
      <c r="F132" s="2" t="s">
        <v>64</v>
      </c>
      <c r="G132" s="2" t="s">
        <v>30</v>
      </c>
      <c r="H132" s="2" t="s">
        <v>629</v>
      </c>
      <c r="I132" s="6">
        <v>1947098.77</v>
      </c>
      <c r="J132" s="2" t="s">
        <v>20</v>
      </c>
      <c r="K132" s="2" t="s">
        <v>56</v>
      </c>
      <c r="L132" s="2" t="s">
        <v>630</v>
      </c>
      <c r="M132" s="8" t="s">
        <v>631</v>
      </c>
      <c r="N132" s="8" t="s">
        <v>632</v>
      </c>
    </row>
    <row r="133" spans="1:14" ht="78" customHeight="1">
      <c r="A133" s="1">
        <v>2022</v>
      </c>
      <c r="B133" s="5">
        <v>44742</v>
      </c>
      <c r="C133" s="1" t="s">
        <v>634</v>
      </c>
      <c r="D133" s="1" t="s">
        <v>62</v>
      </c>
      <c r="E133" s="1" t="s">
        <v>63</v>
      </c>
      <c r="F133" s="1" t="s">
        <v>64</v>
      </c>
      <c r="G133" s="1" t="s">
        <v>30</v>
      </c>
      <c r="H133" s="1" t="s">
        <v>635</v>
      </c>
      <c r="I133" s="7">
        <v>1279231.83</v>
      </c>
      <c r="J133" s="1" t="s">
        <v>20</v>
      </c>
      <c r="K133" s="1" t="s">
        <v>56</v>
      </c>
      <c r="L133" s="1" t="s">
        <v>636</v>
      </c>
      <c r="M133" s="9" t="s">
        <v>637</v>
      </c>
      <c r="N133" s="9" t="s">
        <v>488</v>
      </c>
    </row>
    <row r="134" spans="1:14" ht="78" customHeight="1">
      <c r="A134" s="2">
        <v>2022</v>
      </c>
      <c r="B134" s="4">
        <v>44742</v>
      </c>
      <c r="C134" s="2" t="s">
        <v>638</v>
      </c>
      <c r="D134" s="2" t="s">
        <v>62</v>
      </c>
      <c r="E134" s="2" t="s">
        <v>63</v>
      </c>
      <c r="F134" s="2" t="s">
        <v>64</v>
      </c>
      <c r="G134" s="2" t="s">
        <v>30</v>
      </c>
      <c r="H134" s="2" t="s">
        <v>635</v>
      </c>
      <c r="I134" s="6">
        <v>110990.62</v>
      </c>
      <c r="J134" s="2" t="s">
        <v>20</v>
      </c>
      <c r="K134" s="2" t="s">
        <v>56</v>
      </c>
      <c r="L134" s="2" t="s">
        <v>636</v>
      </c>
      <c r="M134" s="8" t="s">
        <v>637</v>
      </c>
      <c r="N134" s="8" t="s">
        <v>488</v>
      </c>
    </row>
    <row r="135" spans="1:14" ht="78" customHeight="1">
      <c r="A135" s="1">
        <v>2022</v>
      </c>
      <c r="B135" s="5">
        <v>44732</v>
      </c>
      <c r="C135" s="1" t="s">
        <v>639</v>
      </c>
      <c r="D135" s="1" t="s">
        <v>27</v>
      </c>
      <c r="E135" s="1" t="s">
        <v>342</v>
      </c>
      <c r="F135" s="1" t="s">
        <v>343</v>
      </c>
      <c r="G135" s="1" t="s">
        <v>18</v>
      </c>
      <c r="H135" s="1" t="s">
        <v>640</v>
      </c>
      <c r="I135" s="7">
        <v>15000</v>
      </c>
      <c r="J135" s="1" t="s">
        <v>20</v>
      </c>
      <c r="K135" s="1" t="s">
        <v>21</v>
      </c>
      <c r="L135" s="1" t="s">
        <v>641</v>
      </c>
      <c r="M135" s="9" t="s">
        <v>642</v>
      </c>
      <c r="N135" s="9" t="s">
        <v>643</v>
      </c>
    </row>
    <row r="136" spans="1:14" ht="78" customHeight="1">
      <c r="A136" s="2">
        <v>2022</v>
      </c>
      <c r="B136" s="4">
        <v>44712</v>
      </c>
      <c r="C136" s="2" t="s">
        <v>644</v>
      </c>
      <c r="D136" s="2" t="s">
        <v>27</v>
      </c>
      <c r="E136" s="2" t="s">
        <v>213</v>
      </c>
      <c r="F136" s="2" t="s">
        <v>214</v>
      </c>
      <c r="G136" s="2" t="s">
        <v>215</v>
      </c>
      <c r="H136" s="2" t="s">
        <v>645</v>
      </c>
      <c r="I136" s="6">
        <v>5845</v>
      </c>
      <c r="J136" s="2" t="s">
        <v>20</v>
      </c>
      <c r="K136" s="2" t="s">
        <v>56</v>
      </c>
      <c r="L136" s="2" t="s">
        <v>646</v>
      </c>
      <c r="M136" s="8" t="s">
        <v>647</v>
      </c>
      <c r="N136" s="8" t="s">
        <v>648</v>
      </c>
    </row>
    <row r="137" spans="1:14" ht="78" customHeight="1">
      <c r="A137" s="1">
        <v>2022</v>
      </c>
      <c r="B137" s="5">
        <v>44698</v>
      </c>
      <c r="C137" s="1" t="s">
        <v>649</v>
      </c>
      <c r="D137" s="1" t="s">
        <v>62</v>
      </c>
      <c r="E137" s="1" t="s">
        <v>233</v>
      </c>
      <c r="F137" s="1" t="s">
        <v>234</v>
      </c>
      <c r="G137" s="1" t="s">
        <v>152</v>
      </c>
      <c r="H137" s="1" t="s">
        <v>650</v>
      </c>
      <c r="I137" s="7">
        <v>55710</v>
      </c>
      <c r="J137" s="1" t="s">
        <v>20</v>
      </c>
      <c r="K137" s="1" t="s">
        <v>56</v>
      </c>
      <c r="L137" s="1" t="s">
        <v>651</v>
      </c>
      <c r="M137" s="9" t="s">
        <v>652</v>
      </c>
      <c r="N137" s="9" t="s">
        <v>238</v>
      </c>
    </row>
    <row r="138" spans="1:14" ht="78" customHeight="1">
      <c r="A138" s="2">
        <v>2022</v>
      </c>
      <c r="B138" s="4">
        <v>44690</v>
      </c>
      <c r="C138" s="2" t="s">
        <v>653</v>
      </c>
      <c r="D138" s="2" t="s">
        <v>15</v>
      </c>
      <c r="E138" s="2" t="s">
        <v>221</v>
      </c>
      <c r="F138" s="2" t="s">
        <v>222</v>
      </c>
      <c r="G138" s="2" t="s">
        <v>18</v>
      </c>
      <c r="H138" s="2" t="s">
        <v>654</v>
      </c>
      <c r="I138" s="6">
        <v>19954</v>
      </c>
      <c r="J138" s="2" t="s">
        <v>20</v>
      </c>
      <c r="K138" s="2" t="s">
        <v>21</v>
      </c>
      <c r="L138" s="2" t="s">
        <v>655</v>
      </c>
      <c r="M138" s="8" t="s">
        <v>656</v>
      </c>
      <c r="N138" s="8" t="s">
        <v>657</v>
      </c>
    </row>
    <row r="139" spans="1:14" ht="91" customHeight="1">
      <c r="A139" s="1">
        <v>2022</v>
      </c>
      <c r="B139" s="5">
        <v>44653</v>
      </c>
      <c r="C139" s="1" t="s">
        <v>658</v>
      </c>
      <c r="D139" s="1" t="s">
        <v>15</v>
      </c>
      <c r="E139" s="1" t="s">
        <v>70</v>
      </c>
      <c r="F139" s="1" t="s">
        <v>71</v>
      </c>
      <c r="G139" s="1" t="s">
        <v>72</v>
      </c>
      <c r="H139" s="1" t="s">
        <v>659</v>
      </c>
      <c r="I139" s="7">
        <v>2000</v>
      </c>
      <c r="J139" s="1" t="s">
        <v>20</v>
      </c>
      <c r="K139" s="1" t="s">
        <v>21</v>
      </c>
      <c r="L139" s="1" t="s">
        <v>660</v>
      </c>
      <c r="M139" s="9" t="s">
        <v>661</v>
      </c>
      <c r="N139" s="9" t="s">
        <v>662</v>
      </c>
    </row>
    <row r="140" spans="1:14" ht="78" customHeight="1">
      <c r="A140" s="2">
        <v>2022</v>
      </c>
      <c r="B140" s="4">
        <v>44593</v>
      </c>
      <c r="C140" s="2" t="s">
        <v>663</v>
      </c>
      <c r="D140" s="2" t="s">
        <v>62</v>
      </c>
      <c r="E140" s="2" t="s">
        <v>63</v>
      </c>
      <c r="F140" s="2" t="s">
        <v>151</v>
      </c>
      <c r="G140" s="2" t="s">
        <v>152</v>
      </c>
      <c r="H140" s="2" t="s">
        <v>664</v>
      </c>
      <c r="I140" s="6">
        <v>700000</v>
      </c>
      <c r="J140" s="2" t="s">
        <v>20</v>
      </c>
      <c r="K140" s="2" t="s">
        <v>21</v>
      </c>
      <c r="L140" s="2" t="s">
        <v>665</v>
      </c>
      <c r="M140" s="8" t="s">
        <v>666</v>
      </c>
      <c r="N140" s="8" t="s">
        <v>667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83E4B"/>
  </sheetPr>
  <dimension ref="A1:H40"/>
  <sheetViews>
    <sheetView showGridLines="0" workbookViewId="0"/>
  </sheetViews>
  <sheetFormatPr baseColWidth="10" defaultColWidth="8.83203125" defaultRowHeight="14"/>
  <cols>
    <col min="1" max="1" width="65" customWidth="1"/>
    <col min="2" max="2" width="24" customWidth="1"/>
    <col min="3" max="3" width="20" customWidth="1"/>
    <col min="4" max="8" width="13" customWidth="1"/>
  </cols>
  <sheetData>
    <row r="1" spans="1:8" ht="23" customHeight="1">
      <c r="A1" s="10"/>
      <c r="B1" s="10"/>
      <c r="C1" s="10"/>
      <c r="D1" s="10"/>
      <c r="E1" s="10"/>
      <c r="F1" s="10"/>
      <c r="G1" s="10"/>
      <c r="H1" s="10"/>
    </row>
    <row r="2" spans="1:8" ht="23" customHeight="1">
      <c r="A2" s="11" t="s">
        <v>668</v>
      </c>
      <c r="B2" s="10"/>
      <c r="C2" s="10"/>
      <c r="D2" s="10"/>
      <c r="E2" s="10"/>
      <c r="F2" s="10"/>
      <c r="G2" s="10"/>
      <c r="H2" s="10"/>
    </row>
    <row r="3" spans="1:8" ht="23" customHeight="1">
      <c r="A3" s="10" t="s">
        <v>669</v>
      </c>
      <c r="B3" s="10"/>
      <c r="C3" s="10"/>
      <c r="D3" s="10"/>
      <c r="E3" s="10"/>
      <c r="F3" s="10"/>
      <c r="G3" s="10"/>
      <c r="H3" s="10"/>
    </row>
    <row r="4" spans="1:8" ht="23" customHeight="1">
      <c r="A4" s="10" t="s">
        <v>670</v>
      </c>
      <c r="B4" s="10"/>
      <c r="C4" s="10"/>
      <c r="D4" s="10"/>
      <c r="E4" s="10"/>
      <c r="F4" s="10"/>
      <c r="G4" s="10"/>
      <c r="H4" s="10"/>
    </row>
    <row r="5" spans="1:8" ht="23" customHeight="1">
      <c r="A5" s="10"/>
      <c r="B5" s="10"/>
      <c r="C5" s="10"/>
      <c r="D5" s="10"/>
      <c r="E5" s="10"/>
      <c r="F5" s="10"/>
      <c r="G5" s="10"/>
      <c r="H5" s="10"/>
    </row>
    <row r="6" spans="1:8" ht="36" customHeight="1">
      <c r="A6" s="12" t="s">
        <v>9</v>
      </c>
      <c r="B6" s="12" t="s">
        <v>671</v>
      </c>
      <c r="C6" s="12" t="s">
        <v>672</v>
      </c>
      <c r="D6" s="10"/>
      <c r="E6" s="10"/>
      <c r="F6" s="10"/>
      <c r="G6" s="10"/>
      <c r="H6" s="10"/>
    </row>
    <row r="7" spans="1:8" ht="23" customHeight="1">
      <c r="A7" s="10" t="s">
        <v>673</v>
      </c>
      <c r="B7" s="13" t="e">
        <f>SUMIFS(Concesiones!I2:I140,Concesiones!#REF!,1)</f>
        <v>#REF!</v>
      </c>
      <c r="C7" s="10" t="e">
        <f>SUM(Concesiones!#REF!)</f>
        <v>#REF!</v>
      </c>
      <c r="D7" s="10"/>
      <c r="E7" s="10"/>
      <c r="F7" s="10"/>
      <c r="G7" s="10"/>
      <c r="H7" s="10"/>
    </row>
    <row r="8" spans="1:8" ht="23" customHeight="1">
      <c r="A8" s="10" t="s">
        <v>674</v>
      </c>
      <c r="B8" s="13" t="e">
        <f>SUM(Concesiones!I2:I140)-B7</f>
        <v>#REF!</v>
      </c>
      <c r="C8" s="10" t="e">
        <f>COUNTA(Concesiones!C2:C140)-C7</f>
        <v>#REF!</v>
      </c>
      <c r="D8" s="10"/>
      <c r="E8" s="10"/>
      <c r="F8" s="10"/>
      <c r="G8" s="10"/>
      <c r="H8" s="10"/>
    </row>
    <row r="9" spans="1:8" ht="23" customHeight="1">
      <c r="A9" s="14" t="s">
        <v>675</v>
      </c>
      <c r="B9" s="15" t="e">
        <f>SUM(B7:B8)</f>
        <v>#REF!</v>
      </c>
      <c r="C9" s="14" t="e">
        <f>SUM(C7:C8)</f>
        <v>#REF!</v>
      </c>
      <c r="D9" s="10"/>
      <c r="E9" s="10"/>
      <c r="F9" s="10"/>
      <c r="G9" s="10"/>
      <c r="H9" s="10"/>
    </row>
    <row r="10" spans="1:8" ht="23" customHeight="1">
      <c r="A10" s="10"/>
      <c r="B10" s="10"/>
      <c r="C10" s="10"/>
      <c r="D10" s="10"/>
      <c r="E10" s="10"/>
      <c r="F10" s="10"/>
      <c r="G10" s="10"/>
      <c r="H10" s="10"/>
    </row>
    <row r="11" spans="1:8" ht="23" customHeight="1">
      <c r="A11" s="10"/>
      <c r="B11" s="10"/>
      <c r="C11" s="10"/>
      <c r="D11" s="10"/>
      <c r="E11" s="10"/>
      <c r="F11" s="10"/>
      <c r="G11" s="10"/>
      <c r="H11" s="10"/>
    </row>
    <row r="12" spans="1:8" ht="36" customHeight="1">
      <c r="A12" s="12" t="s">
        <v>676</v>
      </c>
      <c r="B12" s="12" t="s">
        <v>677</v>
      </c>
      <c r="C12" s="12" t="s">
        <v>672</v>
      </c>
      <c r="D12" s="10"/>
      <c r="E12" s="10"/>
      <c r="F12" s="10"/>
      <c r="G12" s="10"/>
      <c r="H12" s="10"/>
    </row>
    <row r="13" spans="1:8" ht="23" customHeight="1">
      <c r="A13" s="10" t="s">
        <v>62</v>
      </c>
      <c r="B13" s="13" t="e">
        <f>SUMIFS(Concesiones!$I$2:$I$140,Concesiones!#REF!,1,Concesiones!$D$2:$D$140,A13)</f>
        <v>#REF!</v>
      </c>
      <c r="C13" s="10" t="e">
        <f>COUNTIFS(Concesiones!$D$2:$D$140,A13,Concesiones!#REF!,1)</f>
        <v>#REF!</v>
      </c>
      <c r="D13" s="10"/>
      <c r="E13" s="10"/>
      <c r="F13" s="10"/>
      <c r="G13" s="10"/>
      <c r="H13" s="10"/>
    </row>
    <row r="14" spans="1:8" ht="23" customHeight="1">
      <c r="A14" s="10" t="s">
        <v>15</v>
      </c>
      <c r="B14" s="13" t="e">
        <f>SUMIFS(Concesiones!$I$2:$I$140,Concesiones!#REF!,1,Concesiones!$D$2:$D$140,A14)</f>
        <v>#REF!</v>
      </c>
      <c r="C14" s="10" t="e">
        <f>COUNTIFS(Concesiones!$D$2:$D$140,A14,Concesiones!#REF!,1)</f>
        <v>#REF!</v>
      </c>
      <c r="D14" s="10"/>
      <c r="E14" s="10"/>
      <c r="F14" s="10"/>
      <c r="G14" s="10"/>
      <c r="H14" s="10"/>
    </row>
    <row r="15" spans="1:8" ht="23" customHeight="1">
      <c r="A15" s="10" t="s">
        <v>27</v>
      </c>
      <c r="B15" s="13" t="e">
        <f>SUMIFS(Concesiones!$I$2:$I$140,Concesiones!#REF!,1,Concesiones!$D$2:$D$140,A15)</f>
        <v>#REF!</v>
      </c>
      <c r="C15" s="10" t="e">
        <f>COUNTIFS(Concesiones!$D$2:$D$140,A15,Concesiones!#REF!,1)</f>
        <v>#REF!</v>
      </c>
      <c r="D15" s="10"/>
      <c r="E15" s="10"/>
      <c r="F15" s="10"/>
      <c r="G15" s="10"/>
      <c r="H15" s="10"/>
    </row>
    <row r="16" spans="1:8" ht="23" customHeight="1">
      <c r="A16" s="10"/>
      <c r="B16" s="10"/>
      <c r="C16" s="10"/>
      <c r="D16" s="10"/>
      <c r="E16" s="10"/>
      <c r="F16" s="10"/>
      <c r="G16" s="10"/>
      <c r="H16" s="10"/>
    </row>
    <row r="17" spans="1:8" ht="23" customHeight="1">
      <c r="A17" s="10"/>
      <c r="B17" s="10"/>
      <c r="C17" s="10"/>
      <c r="D17" s="10"/>
      <c r="E17" s="10"/>
      <c r="F17" s="10"/>
      <c r="G17" s="10"/>
      <c r="H17" s="10"/>
    </row>
    <row r="18" spans="1:8" ht="36" customHeight="1">
      <c r="A18" s="12" t="s">
        <v>678</v>
      </c>
      <c r="B18" s="12" t="s">
        <v>677</v>
      </c>
      <c r="C18" s="12" t="s">
        <v>672</v>
      </c>
      <c r="D18" s="10"/>
      <c r="E18" s="10"/>
      <c r="F18" s="10"/>
      <c r="G18" s="10"/>
      <c r="H18" s="10"/>
    </row>
    <row r="19" spans="1:8" ht="23" customHeight="1">
      <c r="A19" s="10">
        <v>2022</v>
      </c>
      <c r="B19" s="13" t="e">
        <f>SUMIFS(Concesiones!$I$2:$I$140,Concesiones!#REF!,1,Concesiones!$A$2:$A$140,A19)</f>
        <v>#REF!</v>
      </c>
      <c r="C19" s="10" t="e">
        <f>COUNTIFS(Concesiones!$A$2:$A$140,A19,Concesiones!#REF!,1)</f>
        <v>#REF!</v>
      </c>
      <c r="D19" s="10"/>
      <c r="E19" s="10"/>
      <c r="F19" s="10"/>
      <c r="G19" s="10"/>
      <c r="H19" s="10"/>
    </row>
    <row r="20" spans="1:8" ht="23" customHeight="1">
      <c r="A20" s="10">
        <v>2023</v>
      </c>
      <c r="B20" s="13" t="e">
        <f>SUMIFS(Concesiones!$I$2:$I$140,Concesiones!#REF!,1,Concesiones!$A$2:$A$140,A20)</f>
        <v>#REF!</v>
      </c>
      <c r="C20" s="10" t="e">
        <f>COUNTIFS(Concesiones!$A$2:$A$140,A20,Concesiones!#REF!,1)</f>
        <v>#REF!</v>
      </c>
      <c r="D20" s="10"/>
      <c r="E20" s="10"/>
      <c r="F20" s="10"/>
      <c r="G20" s="10"/>
      <c r="H20" s="10"/>
    </row>
    <row r="21" spans="1:8" ht="23" customHeight="1">
      <c r="A21" s="10">
        <v>2024</v>
      </c>
      <c r="B21" s="13" t="e">
        <f>SUMIFS(Concesiones!$I$2:$I$140,Concesiones!#REF!,1,Concesiones!$A$2:$A$140,A21)</f>
        <v>#REF!</v>
      </c>
      <c r="C21" s="10" t="e">
        <f>COUNTIFS(Concesiones!$A$2:$A$140,A21,Concesiones!#REF!,1)</f>
        <v>#REF!</v>
      </c>
      <c r="D21" s="10"/>
      <c r="E21" s="10"/>
      <c r="F21" s="10"/>
      <c r="G21" s="10"/>
      <c r="H21" s="10"/>
    </row>
    <row r="22" spans="1:8" ht="23" customHeight="1">
      <c r="A22" s="10">
        <v>2025</v>
      </c>
      <c r="B22" s="13" t="e">
        <f>SUMIFS(Concesiones!$I$2:$I$140,Concesiones!#REF!,1,Concesiones!$A$2:$A$140,A22)</f>
        <v>#REF!</v>
      </c>
      <c r="C22" s="10" t="e">
        <f>COUNTIFS(Concesiones!$A$2:$A$140,A22,Concesiones!#REF!,1)</f>
        <v>#REF!</v>
      </c>
      <c r="D22" s="10"/>
      <c r="E22" s="10"/>
      <c r="F22" s="10"/>
      <c r="G22" s="10"/>
      <c r="H22" s="10"/>
    </row>
    <row r="23" spans="1:8" ht="23" customHeight="1">
      <c r="A23" s="10">
        <v>2026</v>
      </c>
      <c r="B23" s="13" t="e">
        <f>SUMIFS(Concesiones!$I$2:$I$140,Concesiones!#REF!,1,Concesiones!$A$2:$A$140,A23)</f>
        <v>#REF!</v>
      </c>
      <c r="C23" s="10" t="e">
        <f>COUNTIFS(Concesiones!$A$2:$A$140,A23,Concesiones!#REF!,1)</f>
        <v>#REF!</v>
      </c>
      <c r="D23" s="10"/>
      <c r="E23" s="10"/>
      <c r="F23" s="10"/>
      <c r="G23" s="10"/>
      <c r="H23" s="10"/>
    </row>
    <row r="24" spans="1:8" ht="23" customHeight="1">
      <c r="A24" s="10"/>
      <c r="B24" s="10"/>
      <c r="C24" s="10"/>
      <c r="D24" s="10"/>
      <c r="E24" s="10"/>
      <c r="F24" s="10"/>
      <c r="G24" s="10"/>
      <c r="H24" s="10"/>
    </row>
    <row r="25" spans="1:8" ht="23" customHeight="1">
      <c r="A25" s="10" t="s">
        <v>679</v>
      </c>
      <c r="B25" s="10"/>
      <c r="C25" s="10"/>
      <c r="D25" s="10"/>
      <c r="E25" s="10"/>
      <c r="F25" s="10"/>
      <c r="G25" s="10"/>
      <c r="H25" s="10"/>
    </row>
    <row r="26" spans="1:8" ht="23" customHeight="1">
      <c r="A26" s="10"/>
      <c r="B26" s="10"/>
      <c r="C26" s="10"/>
      <c r="D26" s="10"/>
      <c r="E26" s="10"/>
      <c r="F26" s="10"/>
      <c r="G26" s="10"/>
      <c r="H26" s="10"/>
    </row>
    <row r="27" spans="1:8" ht="23" customHeight="1">
      <c r="A27" s="10"/>
      <c r="B27" s="10"/>
      <c r="C27" s="10"/>
      <c r="D27" s="10"/>
      <c r="E27" s="10"/>
      <c r="F27" s="10"/>
      <c r="G27" s="10"/>
      <c r="H27" s="10"/>
    </row>
    <row r="28" spans="1:8" ht="36" customHeight="1">
      <c r="A28" s="12" t="s">
        <v>680</v>
      </c>
      <c r="B28" s="12" t="s">
        <v>671</v>
      </c>
      <c r="C28" s="10"/>
      <c r="D28" s="10"/>
      <c r="E28" s="10"/>
      <c r="F28" s="10"/>
      <c r="G28" s="10"/>
      <c r="H28" s="10"/>
    </row>
    <row r="29" spans="1:8" ht="23" customHeight="1">
      <c r="A29" s="10" t="s">
        <v>681</v>
      </c>
      <c r="B29" s="13" t="e">
        <f>Organismos!F6</f>
        <v>#REF!</v>
      </c>
      <c r="C29" s="10"/>
      <c r="D29" s="10"/>
      <c r="E29" s="10"/>
      <c r="F29" s="10"/>
      <c r="G29" s="10"/>
      <c r="H29" s="10"/>
    </row>
    <row r="30" spans="1:8" ht="23" customHeight="1">
      <c r="A30" s="10"/>
      <c r="B30" s="10"/>
      <c r="C30" s="10"/>
      <c r="D30" s="10"/>
      <c r="E30" s="10"/>
      <c r="F30" s="10"/>
      <c r="G30" s="10"/>
      <c r="H30" s="10"/>
    </row>
    <row r="31" spans="1:8" ht="36" customHeight="1">
      <c r="A31" s="12" t="s">
        <v>682</v>
      </c>
      <c r="B31" s="12" t="s">
        <v>671</v>
      </c>
      <c r="C31" s="10"/>
      <c r="D31" s="10"/>
      <c r="E31" s="10"/>
      <c r="F31" s="10"/>
      <c r="G31" s="10"/>
      <c r="H31" s="10"/>
    </row>
    <row r="32" spans="1:8" ht="23" customHeight="1">
      <c r="A32" s="10" t="s">
        <v>60</v>
      </c>
      <c r="B32" s="13" t="e">
        <f>Territorios!F6</f>
        <v>#REF!</v>
      </c>
      <c r="C32" s="10"/>
      <c r="D32" s="10"/>
      <c r="E32" s="10"/>
      <c r="F32" s="10"/>
      <c r="G32" s="10"/>
      <c r="H32" s="10"/>
    </row>
    <row r="33" spans="1:8" ht="23" customHeight="1">
      <c r="A33" s="10"/>
      <c r="B33" s="10"/>
      <c r="C33" s="10"/>
      <c r="D33" s="10"/>
      <c r="E33" s="10"/>
      <c r="F33" s="10"/>
      <c r="G33" s="10"/>
      <c r="H33" s="10"/>
    </row>
    <row r="34" spans="1:8" ht="23" customHeight="1">
      <c r="A34" s="10"/>
      <c r="B34" s="10"/>
      <c r="C34" s="10"/>
      <c r="D34" s="10"/>
      <c r="E34" s="10"/>
      <c r="F34" s="10"/>
      <c r="G34" s="10"/>
      <c r="H34" s="10"/>
    </row>
    <row r="35" spans="1:8" ht="23" customHeight="1">
      <c r="A35" s="10" t="s">
        <v>683</v>
      </c>
      <c r="B35" s="10"/>
      <c r="C35" s="10"/>
      <c r="D35" s="10"/>
      <c r="E35" s="10"/>
      <c r="F35" s="10"/>
      <c r="G35" s="10"/>
      <c r="H35" s="10"/>
    </row>
    <row r="36" spans="1:8" ht="23" customHeight="1">
      <c r="A36" s="10" t="s">
        <v>684</v>
      </c>
      <c r="B36" s="10"/>
      <c r="C36" s="10"/>
      <c r="D36" s="10"/>
      <c r="E36" s="10"/>
      <c r="F36" s="10"/>
      <c r="G36" s="10"/>
      <c r="H36" s="10"/>
    </row>
    <row r="37" spans="1:8" ht="23" customHeight="1">
      <c r="A37" s="10" t="s">
        <v>685</v>
      </c>
      <c r="B37" s="10"/>
      <c r="C37" s="10"/>
      <c r="D37" s="10"/>
      <c r="E37" s="10"/>
      <c r="F37" s="10"/>
      <c r="G37" s="10"/>
      <c r="H37" s="10"/>
    </row>
    <row r="38" spans="1:8" ht="23" customHeight="1">
      <c r="A38" s="10"/>
      <c r="B38" s="10"/>
      <c r="C38" s="10"/>
      <c r="D38" s="10"/>
      <c r="E38" s="10"/>
      <c r="F38" s="10"/>
      <c r="G38" s="10"/>
      <c r="H38" s="10"/>
    </row>
    <row r="39" spans="1:8" ht="23" customHeight="1">
      <c r="A39" s="10"/>
      <c r="B39" s="10"/>
      <c r="C39" s="10"/>
      <c r="D39" s="10"/>
      <c r="E39" s="10"/>
      <c r="F39" s="10"/>
      <c r="G39" s="10"/>
      <c r="H39" s="10"/>
    </row>
    <row r="40" spans="1:8" ht="23" customHeight="1">
      <c r="A40" s="10"/>
      <c r="B40" s="10"/>
      <c r="C40" s="10"/>
      <c r="D40" s="10"/>
      <c r="E40" s="10"/>
      <c r="F40" s="10"/>
      <c r="G40" s="10"/>
      <c r="H40"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83E4B"/>
  </sheetPr>
  <dimension ref="A1:H45"/>
  <sheetViews>
    <sheetView showGridLines="0" workbookViewId="0">
      <pane ySplit="5" topLeftCell="A6" activePane="bottomLeft" state="frozen"/>
      <selection pane="bottomLeft"/>
    </sheetView>
  </sheetViews>
  <sheetFormatPr baseColWidth="10" defaultColWidth="8.83203125" defaultRowHeight="14"/>
  <cols>
    <col min="1" max="1" width="7" customWidth="1"/>
    <col min="2" max="2" width="17" customWidth="1"/>
    <col min="3" max="3" width="45" customWidth="1"/>
    <col min="4" max="4" width="62" customWidth="1"/>
    <col min="5" max="5" width="12" customWidth="1"/>
    <col min="6" max="7" width="23" customWidth="1"/>
    <col min="8" max="8" width="14" customWidth="1"/>
  </cols>
  <sheetData>
    <row r="1" spans="1:8" ht="23" customHeight="1">
      <c r="A1" s="10"/>
      <c r="B1" s="10"/>
      <c r="C1" s="10"/>
      <c r="D1" s="10"/>
      <c r="E1" s="10"/>
      <c r="F1" s="10"/>
      <c r="G1" s="10"/>
      <c r="H1" s="10"/>
    </row>
    <row r="2" spans="1:8" ht="23" customHeight="1">
      <c r="A2" s="10"/>
      <c r="B2" s="11" t="s">
        <v>686</v>
      </c>
      <c r="C2" s="10"/>
      <c r="D2" s="10"/>
      <c r="E2" s="10"/>
      <c r="F2" s="10"/>
      <c r="G2" s="10"/>
      <c r="H2" s="10"/>
    </row>
    <row r="3" spans="1:8" ht="23" customHeight="1">
      <c r="A3" s="10"/>
      <c r="B3" s="10" t="s">
        <v>687</v>
      </c>
      <c r="C3" s="10"/>
      <c r="D3" s="10"/>
      <c r="E3" s="10"/>
      <c r="F3" s="10"/>
      <c r="G3" s="10"/>
      <c r="H3" s="10"/>
    </row>
    <row r="4" spans="1:8" ht="23" customHeight="1">
      <c r="A4" s="10"/>
      <c r="B4" s="10"/>
      <c r="C4" s="10"/>
      <c r="D4" s="10"/>
      <c r="E4" s="10"/>
      <c r="F4" s="10"/>
      <c r="G4" s="10"/>
      <c r="H4" s="10"/>
    </row>
    <row r="5" spans="1:8" ht="36" customHeight="1">
      <c r="A5" s="12" t="s">
        <v>688</v>
      </c>
      <c r="B5" s="12" t="s">
        <v>3</v>
      </c>
      <c r="C5" s="12" t="s">
        <v>4</v>
      </c>
      <c r="D5" s="12" t="s">
        <v>5</v>
      </c>
      <c r="E5" s="12" t="s">
        <v>689</v>
      </c>
      <c r="F5" s="12" t="s">
        <v>677</v>
      </c>
      <c r="G5" s="12" t="s">
        <v>690</v>
      </c>
      <c r="H5" s="12" t="s">
        <v>691</v>
      </c>
    </row>
    <row r="6" spans="1:8" ht="58" customHeight="1">
      <c r="A6" s="18">
        <v>1</v>
      </c>
      <c r="B6" s="18" t="s">
        <v>62</v>
      </c>
      <c r="C6" s="19" t="s">
        <v>63</v>
      </c>
      <c r="D6" s="19" t="s">
        <v>64</v>
      </c>
      <c r="E6" s="18" t="e">
        <f>COUNTIFS(Concesiones!$D$2:$D$140,B6,Concesiones!$E$2:$E$140,C6,Concesiones!$F$2:$F$140,D6,Concesiones!#REF!,1)</f>
        <v>#REF!</v>
      </c>
      <c r="F6" s="20" t="e">
        <f>SUMIFS(Concesiones!$I$2:$I$140,Concesiones!#REF!,1,Concesiones!$D$2:$D$140,B6,Concesiones!$E$2:$E$140,C6,Concesiones!$F$2:$F$140,D6)</f>
        <v>#REF!</v>
      </c>
      <c r="G6" s="20" t="e">
        <f>SUMIFS(Concesiones!$I$2:$I$140,Concesiones!$D$2:$D$140,B6,Concesiones!$E$2:$E$140,C6,Concesiones!$F$2:$F$140,D6)-F6</f>
        <v>#REF!</v>
      </c>
      <c r="H6" s="21" t="e">
        <f>F6/Resumen!$B$7</f>
        <v>#REF!</v>
      </c>
    </row>
    <row r="7" spans="1:8" ht="58" customHeight="1">
      <c r="A7" s="10">
        <v>2</v>
      </c>
      <c r="B7" s="10" t="s">
        <v>62</v>
      </c>
      <c r="C7" s="16" t="s">
        <v>63</v>
      </c>
      <c r="D7" s="16" t="s">
        <v>151</v>
      </c>
      <c r="E7" s="10" t="e">
        <f>COUNTIFS(Concesiones!$D$2:$D$140,B7,Concesiones!$E$2:$E$140,C7,Concesiones!$F$2:$F$140,D7,Concesiones!#REF!,1)</f>
        <v>#REF!</v>
      </c>
      <c r="F7" s="13" t="e">
        <f>SUMIFS(Concesiones!$I$2:$I$140,Concesiones!#REF!,1,Concesiones!$D$2:$D$140,B7,Concesiones!$E$2:$E$140,C7,Concesiones!$F$2:$F$140,D7)</f>
        <v>#REF!</v>
      </c>
      <c r="G7" s="13" t="e">
        <f>SUMIFS(Concesiones!$I$2:$I$140,Concesiones!$D$2:$D$140,B7,Concesiones!$E$2:$E$140,C7,Concesiones!$F$2:$F$140,D7)-F7</f>
        <v>#REF!</v>
      </c>
      <c r="H7" s="17" t="e">
        <f>F7/Resumen!$B$7</f>
        <v>#REF!</v>
      </c>
    </row>
    <row r="8" spans="1:8" ht="58" customHeight="1">
      <c r="A8" s="18">
        <v>3</v>
      </c>
      <c r="B8" s="18" t="s">
        <v>62</v>
      </c>
      <c r="C8" s="19" t="s">
        <v>63</v>
      </c>
      <c r="D8" s="19" t="s">
        <v>144</v>
      </c>
      <c r="E8" s="18" t="e">
        <f>COUNTIFS(Concesiones!$D$2:$D$140,B8,Concesiones!$E$2:$E$140,C8,Concesiones!$F$2:$F$140,D8,Concesiones!#REF!,1)</f>
        <v>#REF!</v>
      </c>
      <c r="F8" s="20" t="e">
        <f>SUMIFS(Concesiones!$I$2:$I$140,Concesiones!#REF!,1,Concesiones!$D$2:$D$140,B8,Concesiones!$E$2:$E$140,C8,Concesiones!$F$2:$F$140,D8)</f>
        <v>#REF!</v>
      </c>
      <c r="G8" s="20" t="e">
        <f>SUMIFS(Concesiones!$I$2:$I$140,Concesiones!$D$2:$D$140,B8,Concesiones!$E$2:$E$140,C8,Concesiones!$F$2:$F$140,D8)-F8</f>
        <v>#REF!</v>
      </c>
      <c r="H8" s="21" t="e">
        <f>F8/Resumen!$B$7</f>
        <v>#REF!</v>
      </c>
    </row>
    <row r="9" spans="1:8" ht="58" customHeight="1">
      <c r="A9" s="10">
        <v>4</v>
      </c>
      <c r="B9" s="10" t="s">
        <v>62</v>
      </c>
      <c r="C9" s="16" t="s">
        <v>63</v>
      </c>
      <c r="D9" s="16" t="s">
        <v>169</v>
      </c>
      <c r="E9" s="10" t="e">
        <f>COUNTIFS(Concesiones!$D$2:$D$140,B9,Concesiones!$E$2:$E$140,C9,Concesiones!$F$2:$F$140,D9,Concesiones!#REF!,1)</f>
        <v>#REF!</v>
      </c>
      <c r="F9" s="13" t="e">
        <f>SUMIFS(Concesiones!$I$2:$I$140,Concesiones!#REF!,1,Concesiones!$D$2:$D$140,B9,Concesiones!$E$2:$E$140,C9,Concesiones!$F$2:$F$140,D9)</f>
        <v>#REF!</v>
      </c>
      <c r="G9" s="13" t="e">
        <f>SUMIFS(Concesiones!$I$2:$I$140,Concesiones!$D$2:$D$140,B9,Concesiones!$E$2:$E$140,C9,Concesiones!$F$2:$F$140,D9)-F9</f>
        <v>#REF!</v>
      </c>
      <c r="H9" s="17" t="e">
        <f>F9/Resumen!$B$7</f>
        <v>#REF!</v>
      </c>
    </row>
    <row r="10" spans="1:8" ht="58" customHeight="1">
      <c r="A10" s="18">
        <v>5</v>
      </c>
      <c r="B10" s="18" t="s">
        <v>15</v>
      </c>
      <c r="C10" s="19" t="s">
        <v>540</v>
      </c>
      <c r="D10" s="19" t="s">
        <v>541</v>
      </c>
      <c r="E10" s="18" t="e">
        <f>COUNTIFS(Concesiones!$D$2:$D$140,B10,Concesiones!$E$2:$E$140,C10,Concesiones!$F$2:$F$140,D10,Concesiones!#REF!,1)</f>
        <v>#REF!</v>
      </c>
      <c r="F10" s="20" t="e">
        <f>SUMIFS(Concesiones!$I$2:$I$140,Concesiones!#REF!,1,Concesiones!$D$2:$D$140,B10,Concesiones!$E$2:$E$140,C10,Concesiones!$F$2:$F$140,D10)</f>
        <v>#REF!</v>
      </c>
      <c r="G10" s="20" t="e">
        <f>SUMIFS(Concesiones!$I$2:$I$140,Concesiones!$D$2:$D$140,B10,Concesiones!$E$2:$E$140,C10,Concesiones!$F$2:$F$140,D10)-F10</f>
        <v>#REF!</v>
      </c>
      <c r="H10" s="21" t="e">
        <f>F10/Resumen!$B$7</f>
        <v>#REF!</v>
      </c>
    </row>
    <row r="11" spans="1:8" ht="58" customHeight="1">
      <c r="A11" s="10">
        <v>6</v>
      </c>
      <c r="B11" s="10" t="s">
        <v>15</v>
      </c>
      <c r="C11" s="16" t="s">
        <v>128</v>
      </c>
      <c r="D11" s="16" t="s">
        <v>129</v>
      </c>
      <c r="E11" s="10" t="e">
        <f>COUNTIFS(Concesiones!$D$2:$D$140,B11,Concesiones!$E$2:$E$140,C11,Concesiones!$F$2:$F$140,D11,Concesiones!#REF!,1)</f>
        <v>#REF!</v>
      </c>
      <c r="F11" s="13" t="e">
        <f>SUMIFS(Concesiones!$I$2:$I$140,Concesiones!#REF!,1,Concesiones!$D$2:$D$140,B11,Concesiones!$E$2:$E$140,C11,Concesiones!$F$2:$F$140,D11)</f>
        <v>#REF!</v>
      </c>
      <c r="G11" s="13" t="e">
        <f>SUMIFS(Concesiones!$I$2:$I$140,Concesiones!$D$2:$D$140,B11,Concesiones!$E$2:$E$140,C11,Concesiones!$F$2:$F$140,D11)-F11</f>
        <v>#REF!</v>
      </c>
      <c r="H11" s="17" t="e">
        <f>F11/Resumen!$B$7</f>
        <v>#REF!</v>
      </c>
    </row>
    <row r="12" spans="1:8" ht="58" customHeight="1">
      <c r="A12" s="18">
        <v>7</v>
      </c>
      <c r="B12" s="18" t="s">
        <v>15</v>
      </c>
      <c r="C12" s="19" t="s">
        <v>16</v>
      </c>
      <c r="D12" s="19" t="s">
        <v>88</v>
      </c>
      <c r="E12" s="18" t="e">
        <f>COUNTIFS(Concesiones!$D$2:$D$140,B12,Concesiones!$E$2:$E$140,C12,Concesiones!$F$2:$F$140,D12,Concesiones!#REF!,1)</f>
        <v>#REF!</v>
      </c>
      <c r="F12" s="20" t="e">
        <f>SUMIFS(Concesiones!$I$2:$I$140,Concesiones!#REF!,1,Concesiones!$D$2:$D$140,B12,Concesiones!$E$2:$E$140,C12,Concesiones!$F$2:$F$140,D12)</f>
        <v>#REF!</v>
      </c>
      <c r="G12" s="20" t="e">
        <f>SUMIFS(Concesiones!$I$2:$I$140,Concesiones!$D$2:$D$140,B12,Concesiones!$E$2:$E$140,C12,Concesiones!$F$2:$F$140,D12)-F12</f>
        <v>#REF!</v>
      </c>
      <c r="H12" s="21" t="e">
        <f>F12/Resumen!$B$7</f>
        <v>#REF!</v>
      </c>
    </row>
    <row r="13" spans="1:8" ht="58" customHeight="1">
      <c r="A13" s="10">
        <v>8</v>
      </c>
      <c r="B13" s="10" t="s">
        <v>15</v>
      </c>
      <c r="C13" s="16" t="s">
        <v>492</v>
      </c>
      <c r="D13" s="16" t="s">
        <v>493</v>
      </c>
      <c r="E13" s="10" t="e">
        <f>COUNTIFS(Concesiones!$D$2:$D$140,B13,Concesiones!$E$2:$E$140,C13,Concesiones!$F$2:$F$140,D13,Concesiones!#REF!,1)</f>
        <v>#REF!</v>
      </c>
      <c r="F13" s="13" t="e">
        <f>SUMIFS(Concesiones!$I$2:$I$140,Concesiones!#REF!,1,Concesiones!$D$2:$D$140,B13,Concesiones!$E$2:$E$140,C13,Concesiones!$F$2:$F$140,D13)</f>
        <v>#REF!</v>
      </c>
      <c r="G13" s="13" t="e">
        <f>SUMIFS(Concesiones!$I$2:$I$140,Concesiones!$D$2:$D$140,B13,Concesiones!$E$2:$E$140,C13,Concesiones!$F$2:$F$140,D13)-F13</f>
        <v>#REF!</v>
      </c>
      <c r="H13" s="17" t="e">
        <f>F13/Resumen!$B$7</f>
        <v>#REF!</v>
      </c>
    </row>
    <row r="14" spans="1:8" ht="58" customHeight="1">
      <c r="A14" s="18">
        <v>9</v>
      </c>
      <c r="B14" s="18" t="s">
        <v>62</v>
      </c>
      <c r="C14" s="19" t="s">
        <v>233</v>
      </c>
      <c r="D14" s="19" t="s">
        <v>234</v>
      </c>
      <c r="E14" s="18" t="e">
        <f>COUNTIFS(Concesiones!$D$2:$D$140,B14,Concesiones!$E$2:$E$140,C14,Concesiones!$F$2:$F$140,D14,Concesiones!#REF!,1)</f>
        <v>#REF!</v>
      </c>
      <c r="F14" s="20" t="e">
        <f>SUMIFS(Concesiones!$I$2:$I$140,Concesiones!#REF!,1,Concesiones!$D$2:$D$140,B14,Concesiones!$E$2:$E$140,C14,Concesiones!$F$2:$F$140,D14)</f>
        <v>#REF!</v>
      </c>
      <c r="G14" s="20" t="e">
        <f>SUMIFS(Concesiones!$I$2:$I$140,Concesiones!$D$2:$D$140,B14,Concesiones!$E$2:$E$140,C14,Concesiones!$F$2:$F$140,D14)-F14</f>
        <v>#REF!</v>
      </c>
      <c r="H14" s="21" t="e">
        <f>F14/Resumen!$B$7</f>
        <v>#REF!</v>
      </c>
    </row>
    <row r="15" spans="1:8" ht="58" customHeight="1">
      <c r="A15" s="10">
        <v>10</v>
      </c>
      <c r="B15" s="10" t="s">
        <v>15</v>
      </c>
      <c r="C15" s="16" t="s">
        <v>221</v>
      </c>
      <c r="D15" s="16" t="s">
        <v>222</v>
      </c>
      <c r="E15" s="10" t="e">
        <f>COUNTIFS(Concesiones!$D$2:$D$140,B15,Concesiones!$E$2:$E$140,C15,Concesiones!$F$2:$F$140,D15,Concesiones!#REF!,1)</f>
        <v>#REF!</v>
      </c>
      <c r="F15" s="13" t="e">
        <f>SUMIFS(Concesiones!$I$2:$I$140,Concesiones!#REF!,1,Concesiones!$D$2:$D$140,B15,Concesiones!$E$2:$E$140,C15,Concesiones!$F$2:$F$140,D15)</f>
        <v>#REF!</v>
      </c>
      <c r="G15" s="13" t="e">
        <f>SUMIFS(Concesiones!$I$2:$I$140,Concesiones!$D$2:$D$140,B15,Concesiones!$E$2:$E$140,C15,Concesiones!$F$2:$F$140,D15)-F15</f>
        <v>#REF!</v>
      </c>
      <c r="H15" s="17" t="e">
        <f>F15/Resumen!$B$7</f>
        <v>#REF!</v>
      </c>
    </row>
    <row r="16" spans="1:8" ht="58" customHeight="1">
      <c r="A16" s="18">
        <v>11</v>
      </c>
      <c r="B16" s="18" t="s">
        <v>15</v>
      </c>
      <c r="C16" s="19" t="s">
        <v>128</v>
      </c>
      <c r="D16" s="19" t="s">
        <v>254</v>
      </c>
      <c r="E16" s="18" t="e">
        <f>COUNTIFS(Concesiones!$D$2:$D$140,B16,Concesiones!$E$2:$E$140,C16,Concesiones!$F$2:$F$140,D16,Concesiones!#REF!,1)</f>
        <v>#REF!</v>
      </c>
      <c r="F16" s="20" t="e">
        <f>SUMIFS(Concesiones!$I$2:$I$140,Concesiones!#REF!,1,Concesiones!$D$2:$D$140,B16,Concesiones!$E$2:$E$140,C16,Concesiones!$F$2:$F$140,D16)</f>
        <v>#REF!</v>
      </c>
      <c r="G16" s="20" t="e">
        <f>SUMIFS(Concesiones!$I$2:$I$140,Concesiones!$D$2:$D$140,B16,Concesiones!$E$2:$E$140,C16,Concesiones!$F$2:$F$140,D16)-F16</f>
        <v>#REF!</v>
      </c>
      <c r="H16" s="21" t="e">
        <f>F16/Resumen!$B$7</f>
        <v>#REF!</v>
      </c>
    </row>
    <row r="17" spans="1:8" ht="58" customHeight="1">
      <c r="A17" s="10">
        <v>12</v>
      </c>
      <c r="B17" s="10" t="s">
        <v>15</v>
      </c>
      <c r="C17" s="16" t="s">
        <v>136</v>
      </c>
      <c r="D17" s="16" t="s">
        <v>137</v>
      </c>
      <c r="E17" s="10" t="e">
        <f>COUNTIFS(Concesiones!$D$2:$D$140,B17,Concesiones!$E$2:$E$140,C17,Concesiones!$F$2:$F$140,D17,Concesiones!#REF!,1)</f>
        <v>#REF!</v>
      </c>
      <c r="F17" s="13" t="e">
        <f>SUMIFS(Concesiones!$I$2:$I$140,Concesiones!#REF!,1,Concesiones!$D$2:$D$140,B17,Concesiones!$E$2:$E$140,C17,Concesiones!$F$2:$F$140,D17)</f>
        <v>#REF!</v>
      </c>
      <c r="G17" s="13" t="e">
        <f>SUMIFS(Concesiones!$I$2:$I$140,Concesiones!$D$2:$D$140,B17,Concesiones!$E$2:$E$140,C17,Concesiones!$F$2:$F$140,D17)-F17</f>
        <v>#REF!</v>
      </c>
      <c r="H17" s="17" t="e">
        <f>F17/Resumen!$B$7</f>
        <v>#REF!</v>
      </c>
    </row>
    <row r="18" spans="1:8" ht="58" customHeight="1">
      <c r="A18" s="18">
        <v>13</v>
      </c>
      <c r="B18" s="18" t="s">
        <v>62</v>
      </c>
      <c r="C18" s="19" t="s">
        <v>317</v>
      </c>
      <c r="D18" s="19" t="s">
        <v>318</v>
      </c>
      <c r="E18" s="18" t="e">
        <f>COUNTIFS(Concesiones!$D$2:$D$140,B18,Concesiones!$E$2:$E$140,C18,Concesiones!$F$2:$F$140,D18,Concesiones!#REF!,1)</f>
        <v>#REF!</v>
      </c>
      <c r="F18" s="20" t="e">
        <f>SUMIFS(Concesiones!$I$2:$I$140,Concesiones!#REF!,1,Concesiones!$D$2:$D$140,B18,Concesiones!$E$2:$E$140,C18,Concesiones!$F$2:$F$140,D18)</f>
        <v>#REF!</v>
      </c>
      <c r="G18" s="20" t="e">
        <f>SUMIFS(Concesiones!$I$2:$I$140,Concesiones!$D$2:$D$140,B18,Concesiones!$E$2:$E$140,C18,Concesiones!$F$2:$F$140,D18)-F18</f>
        <v>#REF!</v>
      </c>
      <c r="H18" s="21" t="e">
        <f>F18/Resumen!$B$7</f>
        <v>#REF!</v>
      </c>
    </row>
    <row r="19" spans="1:8" ht="58" customHeight="1">
      <c r="A19" s="10">
        <v>14</v>
      </c>
      <c r="B19" s="10" t="s">
        <v>15</v>
      </c>
      <c r="C19" s="16" t="s">
        <v>37</v>
      </c>
      <c r="D19" s="16" t="s">
        <v>158</v>
      </c>
      <c r="E19" s="10" t="e">
        <f>COUNTIFS(Concesiones!$D$2:$D$140,B19,Concesiones!$E$2:$E$140,C19,Concesiones!$F$2:$F$140,D19,Concesiones!#REF!,1)</f>
        <v>#REF!</v>
      </c>
      <c r="F19" s="13" t="e">
        <f>SUMIFS(Concesiones!$I$2:$I$140,Concesiones!#REF!,1,Concesiones!$D$2:$D$140,B19,Concesiones!$E$2:$E$140,C19,Concesiones!$F$2:$F$140,D19)</f>
        <v>#REF!</v>
      </c>
      <c r="G19" s="13" t="e">
        <f>SUMIFS(Concesiones!$I$2:$I$140,Concesiones!$D$2:$D$140,B19,Concesiones!$E$2:$E$140,C19,Concesiones!$F$2:$F$140,D19)-F19</f>
        <v>#REF!</v>
      </c>
      <c r="H19" s="17" t="e">
        <f>F19/Resumen!$B$7</f>
        <v>#REF!</v>
      </c>
    </row>
    <row r="20" spans="1:8" ht="58" customHeight="1">
      <c r="A20" s="18">
        <v>15</v>
      </c>
      <c r="B20" s="18" t="s">
        <v>27</v>
      </c>
      <c r="C20" s="19" t="s">
        <v>256</v>
      </c>
      <c r="D20" s="19" t="s">
        <v>256</v>
      </c>
      <c r="E20" s="18" t="e">
        <f>COUNTIFS(Concesiones!$D$2:$D$140,B20,Concesiones!$E$2:$E$140,C20,Concesiones!$F$2:$F$140,D20,Concesiones!#REF!,1)</f>
        <v>#REF!</v>
      </c>
      <c r="F20" s="20" t="e">
        <f>SUMIFS(Concesiones!$I$2:$I$140,Concesiones!#REF!,1,Concesiones!$D$2:$D$140,B20,Concesiones!$E$2:$E$140,C20,Concesiones!$F$2:$F$140,D20)</f>
        <v>#REF!</v>
      </c>
      <c r="G20" s="20" t="e">
        <f>SUMIFS(Concesiones!$I$2:$I$140,Concesiones!$D$2:$D$140,B20,Concesiones!$E$2:$E$140,C20,Concesiones!$F$2:$F$140,D20)-F20</f>
        <v>#REF!</v>
      </c>
      <c r="H20" s="21" t="e">
        <f>F20/Resumen!$B$7</f>
        <v>#REF!</v>
      </c>
    </row>
    <row r="21" spans="1:8" ht="58" customHeight="1">
      <c r="A21" s="10">
        <v>16</v>
      </c>
      <c r="B21" s="10" t="s">
        <v>62</v>
      </c>
      <c r="C21" s="16" t="s">
        <v>63</v>
      </c>
      <c r="D21" s="16" t="s">
        <v>573</v>
      </c>
      <c r="E21" s="10" t="e">
        <f>COUNTIFS(Concesiones!$D$2:$D$140,B21,Concesiones!$E$2:$E$140,C21,Concesiones!$F$2:$F$140,D21,Concesiones!#REF!,1)</f>
        <v>#REF!</v>
      </c>
      <c r="F21" s="13" t="e">
        <f>SUMIFS(Concesiones!$I$2:$I$140,Concesiones!#REF!,1,Concesiones!$D$2:$D$140,B21,Concesiones!$E$2:$E$140,C21,Concesiones!$F$2:$F$140,D21)</f>
        <v>#REF!</v>
      </c>
      <c r="G21" s="13" t="e">
        <f>SUMIFS(Concesiones!$I$2:$I$140,Concesiones!$D$2:$D$140,B21,Concesiones!$E$2:$E$140,C21,Concesiones!$F$2:$F$140,D21)-F21</f>
        <v>#REF!</v>
      </c>
      <c r="H21" s="17" t="e">
        <f>F21/Resumen!$B$7</f>
        <v>#REF!</v>
      </c>
    </row>
    <row r="22" spans="1:8" ht="58" customHeight="1">
      <c r="A22" s="18">
        <v>17</v>
      </c>
      <c r="B22" s="18" t="s">
        <v>15</v>
      </c>
      <c r="C22" s="19" t="s">
        <v>16</v>
      </c>
      <c r="D22" s="19" t="s">
        <v>17</v>
      </c>
      <c r="E22" s="18" t="e">
        <f>COUNTIFS(Concesiones!$D$2:$D$140,B22,Concesiones!$E$2:$E$140,C22,Concesiones!$F$2:$F$140,D22,Concesiones!#REF!,1)</f>
        <v>#REF!</v>
      </c>
      <c r="F22" s="20" t="e">
        <f>SUMIFS(Concesiones!$I$2:$I$140,Concesiones!#REF!,1,Concesiones!$D$2:$D$140,B22,Concesiones!$E$2:$E$140,C22,Concesiones!$F$2:$F$140,D22)</f>
        <v>#REF!</v>
      </c>
      <c r="G22" s="20" t="e">
        <f>SUMIFS(Concesiones!$I$2:$I$140,Concesiones!$D$2:$D$140,B22,Concesiones!$E$2:$E$140,C22,Concesiones!$F$2:$F$140,D22)-F22</f>
        <v>#REF!</v>
      </c>
      <c r="H22" s="21" t="e">
        <f>F22/Resumen!$B$7</f>
        <v>#REF!</v>
      </c>
    </row>
    <row r="23" spans="1:8" ht="58" customHeight="1">
      <c r="A23" s="10">
        <v>18</v>
      </c>
      <c r="B23" s="10" t="s">
        <v>27</v>
      </c>
      <c r="C23" s="16" t="s">
        <v>175</v>
      </c>
      <c r="D23" s="16" t="s">
        <v>176</v>
      </c>
      <c r="E23" s="10" t="e">
        <f>COUNTIFS(Concesiones!$D$2:$D$140,B23,Concesiones!$E$2:$E$140,C23,Concesiones!$F$2:$F$140,D23,Concesiones!#REF!,1)</f>
        <v>#REF!</v>
      </c>
      <c r="F23" s="13" t="e">
        <f>SUMIFS(Concesiones!$I$2:$I$140,Concesiones!#REF!,1,Concesiones!$D$2:$D$140,B23,Concesiones!$E$2:$E$140,C23,Concesiones!$F$2:$F$140,D23)</f>
        <v>#REF!</v>
      </c>
      <c r="G23" s="13" t="e">
        <f>SUMIFS(Concesiones!$I$2:$I$140,Concesiones!$D$2:$D$140,B23,Concesiones!$E$2:$E$140,C23,Concesiones!$F$2:$F$140,D23)-F23</f>
        <v>#REF!</v>
      </c>
      <c r="H23" s="17" t="e">
        <f>F23/Resumen!$B$7</f>
        <v>#REF!</v>
      </c>
    </row>
    <row r="24" spans="1:8" ht="58" customHeight="1">
      <c r="A24" s="18">
        <v>19</v>
      </c>
      <c r="B24" s="18" t="s">
        <v>15</v>
      </c>
      <c r="C24" s="19" t="s">
        <v>136</v>
      </c>
      <c r="D24" s="19" t="s">
        <v>361</v>
      </c>
      <c r="E24" s="18" t="e">
        <f>COUNTIFS(Concesiones!$D$2:$D$140,B24,Concesiones!$E$2:$E$140,C24,Concesiones!$F$2:$F$140,D24,Concesiones!#REF!,1)</f>
        <v>#REF!</v>
      </c>
      <c r="F24" s="20" t="e">
        <f>SUMIFS(Concesiones!$I$2:$I$140,Concesiones!#REF!,1,Concesiones!$D$2:$D$140,B24,Concesiones!$E$2:$E$140,C24,Concesiones!$F$2:$F$140,D24)</f>
        <v>#REF!</v>
      </c>
      <c r="G24" s="20" t="e">
        <f>SUMIFS(Concesiones!$I$2:$I$140,Concesiones!$D$2:$D$140,B24,Concesiones!$E$2:$E$140,C24,Concesiones!$F$2:$F$140,D24)-F24</f>
        <v>#REF!</v>
      </c>
      <c r="H24" s="21" t="e">
        <f>F24/Resumen!$B$7</f>
        <v>#REF!</v>
      </c>
    </row>
    <row r="25" spans="1:8" ht="58" customHeight="1">
      <c r="A25" s="10">
        <v>20</v>
      </c>
      <c r="B25" s="10" t="s">
        <v>27</v>
      </c>
      <c r="C25" s="16" t="s">
        <v>505</v>
      </c>
      <c r="D25" s="16" t="s">
        <v>506</v>
      </c>
      <c r="E25" s="10" t="e">
        <f>COUNTIFS(Concesiones!$D$2:$D$140,B25,Concesiones!$E$2:$E$140,C25,Concesiones!$F$2:$F$140,D25,Concesiones!#REF!,1)</f>
        <v>#REF!</v>
      </c>
      <c r="F25" s="13" t="e">
        <f>SUMIFS(Concesiones!$I$2:$I$140,Concesiones!#REF!,1,Concesiones!$D$2:$D$140,B25,Concesiones!$E$2:$E$140,C25,Concesiones!$F$2:$F$140,D25)</f>
        <v>#REF!</v>
      </c>
      <c r="G25" s="13" t="e">
        <f>SUMIFS(Concesiones!$I$2:$I$140,Concesiones!$D$2:$D$140,B25,Concesiones!$E$2:$E$140,C25,Concesiones!$F$2:$F$140,D25)-F25</f>
        <v>#REF!</v>
      </c>
      <c r="H25" s="17" t="e">
        <f>F25/Resumen!$B$7</f>
        <v>#REF!</v>
      </c>
    </row>
    <row r="26" spans="1:8" ht="58" customHeight="1">
      <c r="A26" s="18">
        <v>21</v>
      </c>
      <c r="B26" s="18" t="s">
        <v>27</v>
      </c>
      <c r="C26" s="19" t="s">
        <v>213</v>
      </c>
      <c r="D26" s="19" t="s">
        <v>214</v>
      </c>
      <c r="E26" s="18" t="e">
        <f>COUNTIFS(Concesiones!$D$2:$D$140,B26,Concesiones!$E$2:$E$140,C26,Concesiones!$F$2:$F$140,D26,Concesiones!#REF!,1)</f>
        <v>#REF!</v>
      </c>
      <c r="F26" s="20" t="e">
        <f>SUMIFS(Concesiones!$I$2:$I$140,Concesiones!#REF!,1,Concesiones!$D$2:$D$140,B26,Concesiones!$E$2:$E$140,C26,Concesiones!$F$2:$F$140,D26)</f>
        <v>#REF!</v>
      </c>
      <c r="G26" s="20" t="e">
        <f>SUMIFS(Concesiones!$I$2:$I$140,Concesiones!$D$2:$D$140,B26,Concesiones!$E$2:$E$140,C26,Concesiones!$F$2:$F$140,D26)-F26</f>
        <v>#REF!</v>
      </c>
      <c r="H26" s="21" t="e">
        <f>F26/Resumen!$B$7</f>
        <v>#REF!</v>
      </c>
    </row>
    <row r="27" spans="1:8" ht="58" customHeight="1">
      <c r="A27" s="10">
        <v>22</v>
      </c>
      <c r="B27" s="10" t="s">
        <v>27</v>
      </c>
      <c r="C27" s="16" t="s">
        <v>342</v>
      </c>
      <c r="D27" s="16" t="s">
        <v>343</v>
      </c>
      <c r="E27" s="10" t="e">
        <f>COUNTIFS(Concesiones!$D$2:$D$140,B27,Concesiones!$E$2:$E$140,C27,Concesiones!$F$2:$F$140,D27,Concesiones!#REF!,1)</f>
        <v>#REF!</v>
      </c>
      <c r="F27" s="13" t="e">
        <f>SUMIFS(Concesiones!$I$2:$I$140,Concesiones!#REF!,1,Concesiones!$D$2:$D$140,B27,Concesiones!$E$2:$E$140,C27,Concesiones!$F$2:$F$140,D27)</f>
        <v>#REF!</v>
      </c>
      <c r="G27" s="13" t="e">
        <f>SUMIFS(Concesiones!$I$2:$I$140,Concesiones!$D$2:$D$140,B27,Concesiones!$E$2:$E$140,C27,Concesiones!$F$2:$F$140,D27)-F27</f>
        <v>#REF!</v>
      </c>
      <c r="H27" s="17" t="e">
        <f>F27/Resumen!$B$7</f>
        <v>#REF!</v>
      </c>
    </row>
    <row r="28" spans="1:8" ht="58" customHeight="1">
      <c r="A28" s="18">
        <v>23</v>
      </c>
      <c r="B28" s="18" t="s">
        <v>27</v>
      </c>
      <c r="C28" s="19" t="s">
        <v>448</v>
      </c>
      <c r="D28" s="19" t="s">
        <v>448</v>
      </c>
      <c r="E28" s="18" t="e">
        <f>COUNTIFS(Concesiones!$D$2:$D$140,B28,Concesiones!$E$2:$E$140,C28,Concesiones!$F$2:$F$140,D28,Concesiones!#REF!,1)</f>
        <v>#REF!</v>
      </c>
      <c r="F28" s="20" t="e">
        <f>SUMIFS(Concesiones!$I$2:$I$140,Concesiones!#REF!,1,Concesiones!$D$2:$D$140,B28,Concesiones!$E$2:$E$140,C28,Concesiones!$F$2:$F$140,D28)</f>
        <v>#REF!</v>
      </c>
      <c r="G28" s="20" t="e">
        <f>SUMIFS(Concesiones!$I$2:$I$140,Concesiones!$D$2:$D$140,B28,Concesiones!$E$2:$E$140,C28,Concesiones!$F$2:$F$140,D28)-F28</f>
        <v>#REF!</v>
      </c>
      <c r="H28" s="21" t="e">
        <f>F28/Resumen!$B$7</f>
        <v>#REF!</v>
      </c>
    </row>
    <row r="29" spans="1:8" ht="58" customHeight="1">
      <c r="A29" s="10">
        <v>24</v>
      </c>
      <c r="B29" s="10" t="s">
        <v>27</v>
      </c>
      <c r="C29" s="16" t="s">
        <v>526</v>
      </c>
      <c r="D29" s="16" t="s">
        <v>526</v>
      </c>
      <c r="E29" s="10" t="e">
        <f>COUNTIFS(Concesiones!$D$2:$D$140,B29,Concesiones!$E$2:$E$140,C29,Concesiones!$F$2:$F$140,D29,Concesiones!#REF!,1)</f>
        <v>#REF!</v>
      </c>
      <c r="F29" s="13" t="e">
        <f>SUMIFS(Concesiones!$I$2:$I$140,Concesiones!#REF!,1,Concesiones!$D$2:$D$140,B29,Concesiones!$E$2:$E$140,C29,Concesiones!$F$2:$F$140,D29)</f>
        <v>#REF!</v>
      </c>
      <c r="G29" s="13" t="e">
        <f>SUMIFS(Concesiones!$I$2:$I$140,Concesiones!$D$2:$D$140,B29,Concesiones!$E$2:$E$140,C29,Concesiones!$F$2:$F$140,D29)-F29</f>
        <v>#REF!</v>
      </c>
      <c r="H29" s="17" t="e">
        <f>F29/Resumen!$B$7</f>
        <v>#REF!</v>
      </c>
    </row>
    <row r="30" spans="1:8" ht="58" customHeight="1">
      <c r="A30" s="18">
        <v>25</v>
      </c>
      <c r="B30" s="18" t="s">
        <v>27</v>
      </c>
      <c r="C30" s="19" t="s">
        <v>119</v>
      </c>
      <c r="D30" s="19" t="s">
        <v>120</v>
      </c>
      <c r="E30" s="18" t="e">
        <f>COUNTIFS(Concesiones!$D$2:$D$140,B30,Concesiones!$E$2:$E$140,C30,Concesiones!$F$2:$F$140,D30,Concesiones!#REF!,1)</f>
        <v>#REF!</v>
      </c>
      <c r="F30" s="20" t="e">
        <f>SUMIFS(Concesiones!$I$2:$I$140,Concesiones!#REF!,1,Concesiones!$D$2:$D$140,B30,Concesiones!$E$2:$E$140,C30,Concesiones!$F$2:$F$140,D30)</f>
        <v>#REF!</v>
      </c>
      <c r="G30" s="20" t="e">
        <f>SUMIFS(Concesiones!$I$2:$I$140,Concesiones!$D$2:$D$140,B30,Concesiones!$E$2:$E$140,C30,Concesiones!$F$2:$F$140,D30)-F30</f>
        <v>#REF!</v>
      </c>
      <c r="H30" s="21" t="e">
        <f>F30/Resumen!$B$7</f>
        <v>#REF!</v>
      </c>
    </row>
    <row r="31" spans="1:8" ht="58" customHeight="1">
      <c r="A31" s="10">
        <v>26</v>
      </c>
      <c r="B31" s="10" t="s">
        <v>27</v>
      </c>
      <c r="C31" s="16" t="s">
        <v>53</v>
      </c>
      <c r="D31" s="16" t="s">
        <v>54</v>
      </c>
      <c r="E31" s="10" t="e">
        <f>COUNTIFS(Concesiones!$D$2:$D$140,B31,Concesiones!$E$2:$E$140,C31,Concesiones!$F$2:$F$140,D31,Concesiones!#REF!,1)</f>
        <v>#REF!</v>
      </c>
      <c r="F31" s="13" t="e">
        <f>SUMIFS(Concesiones!$I$2:$I$140,Concesiones!#REF!,1,Concesiones!$D$2:$D$140,B31,Concesiones!$E$2:$E$140,C31,Concesiones!$F$2:$F$140,D31)</f>
        <v>#REF!</v>
      </c>
      <c r="G31" s="13" t="e">
        <f>SUMIFS(Concesiones!$I$2:$I$140,Concesiones!$D$2:$D$140,B31,Concesiones!$E$2:$E$140,C31,Concesiones!$F$2:$F$140,D31)-F31</f>
        <v>#REF!</v>
      </c>
      <c r="H31" s="17" t="e">
        <f>F31/Resumen!$B$7</f>
        <v>#REF!</v>
      </c>
    </row>
    <row r="32" spans="1:8" ht="58" customHeight="1">
      <c r="A32" s="18">
        <v>27</v>
      </c>
      <c r="B32" s="18" t="s">
        <v>15</v>
      </c>
      <c r="C32" s="19" t="s">
        <v>128</v>
      </c>
      <c r="D32" s="19" t="s">
        <v>279</v>
      </c>
      <c r="E32" s="18" t="e">
        <f>COUNTIFS(Concesiones!$D$2:$D$140,B32,Concesiones!$E$2:$E$140,C32,Concesiones!$F$2:$F$140,D32,Concesiones!#REF!,1)</f>
        <v>#REF!</v>
      </c>
      <c r="F32" s="20" t="e">
        <f>SUMIFS(Concesiones!$I$2:$I$140,Concesiones!#REF!,1,Concesiones!$D$2:$D$140,B32,Concesiones!$E$2:$E$140,C32,Concesiones!$F$2:$F$140,D32)</f>
        <v>#REF!</v>
      </c>
      <c r="G32" s="20" t="e">
        <f>SUMIFS(Concesiones!$I$2:$I$140,Concesiones!$D$2:$D$140,B32,Concesiones!$E$2:$E$140,C32,Concesiones!$F$2:$F$140,D32)-F32</f>
        <v>#REF!</v>
      </c>
      <c r="H32" s="21" t="e">
        <f>F32/Resumen!$B$7</f>
        <v>#REF!</v>
      </c>
    </row>
    <row r="33" spans="1:8" ht="58" customHeight="1">
      <c r="A33" s="10">
        <v>28</v>
      </c>
      <c r="B33" s="10" t="s">
        <v>15</v>
      </c>
      <c r="C33" s="16" t="s">
        <v>37</v>
      </c>
      <c r="D33" s="16" t="s">
        <v>38</v>
      </c>
      <c r="E33" s="10" t="e">
        <f>COUNTIFS(Concesiones!$D$2:$D$140,B33,Concesiones!$E$2:$E$140,C33,Concesiones!$F$2:$F$140,D33,Concesiones!#REF!,1)</f>
        <v>#REF!</v>
      </c>
      <c r="F33" s="13" t="e">
        <f>SUMIFS(Concesiones!$I$2:$I$140,Concesiones!#REF!,1,Concesiones!$D$2:$D$140,B33,Concesiones!$E$2:$E$140,C33,Concesiones!$F$2:$F$140,D33)</f>
        <v>#REF!</v>
      </c>
      <c r="G33" s="13" t="e">
        <f>SUMIFS(Concesiones!$I$2:$I$140,Concesiones!$D$2:$D$140,B33,Concesiones!$E$2:$E$140,C33,Concesiones!$F$2:$F$140,D33)-F33</f>
        <v>#REF!</v>
      </c>
      <c r="H33" s="17" t="e">
        <f>F33/Resumen!$B$7</f>
        <v>#REF!</v>
      </c>
    </row>
    <row r="34" spans="1:8" ht="58" customHeight="1">
      <c r="A34" s="18">
        <v>29</v>
      </c>
      <c r="B34" s="18" t="s">
        <v>27</v>
      </c>
      <c r="C34" s="19" t="s">
        <v>45</v>
      </c>
      <c r="D34" s="19" t="s">
        <v>46</v>
      </c>
      <c r="E34" s="18" t="e">
        <f>COUNTIFS(Concesiones!$D$2:$D$140,B34,Concesiones!$E$2:$E$140,C34,Concesiones!$F$2:$F$140,D34,Concesiones!#REF!,1)</f>
        <v>#REF!</v>
      </c>
      <c r="F34" s="20" t="e">
        <f>SUMIFS(Concesiones!$I$2:$I$140,Concesiones!#REF!,1,Concesiones!$D$2:$D$140,B34,Concesiones!$E$2:$E$140,C34,Concesiones!$F$2:$F$140,D34)</f>
        <v>#REF!</v>
      </c>
      <c r="G34" s="20" t="e">
        <f>SUMIFS(Concesiones!$I$2:$I$140,Concesiones!$D$2:$D$140,B34,Concesiones!$E$2:$E$140,C34,Concesiones!$F$2:$F$140,D34)-F34</f>
        <v>#REF!</v>
      </c>
      <c r="H34" s="21" t="e">
        <f>F34/Resumen!$B$7</f>
        <v>#REF!</v>
      </c>
    </row>
    <row r="35" spans="1:8" ht="58" customHeight="1">
      <c r="A35" s="10">
        <v>30</v>
      </c>
      <c r="B35" s="10" t="s">
        <v>15</v>
      </c>
      <c r="C35" s="16" t="s">
        <v>70</v>
      </c>
      <c r="D35" s="16" t="s">
        <v>71</v>
      </c>
      <c r="E35" s="10" t="e">
        <f>COUNTIFS(Concesiones!$D$2:$D$140,B35,Concesiones!$E$2:$E$140,C35,Concesiones!$F$2:$F$140,D35,Concesiones!#REF!,1)</f>
        <v>#REF!</v>
      </c>
      <c r="F35" s="13" t="e">
        <f>SUMIFS(Concesiones!$I$2:$I$140,Concesiones!#REF!,1,Concesiones!$D$2:$D$140,B35,Concesiones!$E$2:$E$140,C35,Concesiones!$F$2:$F$140,D35)</f>
        <v>#REF!</v>
      </c>
      <c r="G35" s="13" t="e">
        <f>SUMIFS(Concesiones!$I$2:$I$140,Concesiones!$D$2:$D$140,B35,Concesiones!$E$2:$E$140,C35,Concesiones!$F$2:$F$140,D35)-F35</f>
        <v>#REF!</v>
      </c>
      <c r="H35" s="17" t="e">
        <f>F35/Resumen!$B$7</f>
        <v>#REF!</v>
      </c>
    </row>
    <row r="36" spans="1:8" ht="58" customHeight="1">
      <c r="A36" s="18">
        <v>31</v>
      </c>
      <c r="B36" s="18" t="s">
        <v>27</v>
      </c>
      <c r="C36" s="19" t="s">
        <v>79</v>
      </c>
      <c r="D36" s="19" t="s">
        <v>80</v>
      </c>
      <c r="E36" s="18" t="e">
        <f>COUNTIFS(Concesiones!$D$2:$D$140,B36,Concesiones!$E$2:$E$140,C36,Concesiones!$F$2:$F$140,D36,Concesiones!#REF!,1)</f>
        <v>#REF!</v>
      </c>
      <c r="F36" s="20" t="e">
        <f>SUMIFS(Concesiones!$I$2:$I$140,Concesiones!#REF!,1,Concesiones!$D$2:$D$140,B36,Concesiones!$E$2:$E$140,C36,Concesiones!$F$2:$F$140,D36)</f>
        <v>#REF!</v>
      </c>
      <c r="G36" s="20" t="e">
        <f>SUMIFS(Concesiones!$I$2:$I$140,Concesiones!$D$2:$D$140,B36,Concesiones!$E$2:$E$140,C36,Concesiones!$F$2:$F$140,D36)-F36</f>
        <v>#REF!</v>
      </c>
      <c r="H36" s="21" t="e">
        <f>F36/Resumen!$B$7</f>
        <v>#REF!</v>
      </c>
    </row>
    <row r="37" spans="1:8" ht="58" customHeight="1">
      <c r="A37" s="10">
        <v>32</v>
      </c>
      <c r="B37" s="10" t="s">
        <v>15</v>
      </c>
      <c r="C37" s="16" t="s">
        <v>221</v>
      </c>
      <c r="D37" s="16" t="s">
        <v>592</v>
      </c>
      <c r="E37" s="10" t="e">
        <f>COUNTIFS(Concesiones!$D$2:$D$140,B37,Concesiones!$E$2:$E$140,C37,Concesiones!$F$2:$F$140,D37,Concesiones!#REF!,1)</f>
        <v>#REF!</v>
      </c>
      <c r="F37" s="13" t="e">
        <f>SUMIFS(Concesiones!$I$2:$I$140,Concesiones!#REF!,1,Concesiones!$D$2:$D$140,B37,Concesiones!$E$2:$E$140,C37,Concesiones!$F$2:$F$140,D37)</f>
        <v>#REF!</v>
      </c>
      <c r="G37" s="13" t="e">
        <f>SUMIFS(Concesiones!$I$2:$I$140,Concesiones!$D$2:$D$140,B37,Concesiones!$E$2:$E$140,C37,Concesiones!$F$2:$F$140,D37)-F37</f>
        <v>#REF!</v>
      </c>
      <c r="H37" s="17" t="e">
        <f>F37/Resumen!$B$7</f>
        <v>#REF!</v>
      </c>
    </row>
    <row r="38" spans="1:8" ht="58" customHeight="1">
      <c r="A38" s="18">
        <v>33</v>
      </c>
      <c r="B38" s="18" t="s">
        <v>27</v>
      </c>
      <c r="C38" s="19" t="s">
        <v>622</v>
      </c>
      <c r="D38" s="19" t="s">
        <v>623</v>
      </c>
      <c r="E38" s="18" t="e">
        <f>COUNTIFS(Concesiones!$D$2:$D$140,B38,Concesiones!$E$2:$E$140,C38,Concesiones!$F$2:$F$140,D38,Concesiones!#REF!,1)</f>
        <v>#REF!</v>
      </c>
      <c r="F38" s="20" t="e">
        <f>SUMIFS(Concesiones!$I$2:$I$140,Concesiones!#REF!,1,Concesiones!$D$2:$D$140,B38,Concesiones!$E$2:$E$140,C38,Concesiones!$F$2:$F$140,D38)</f>
        <v>#REF!</v>
      </c>
      <c r="G38" s="20" t="e">
        <f>SUMIFS(Concesiones!$I$2:$I$140,Concesiones!$D$2:$D$140,B38,Concesiones!$E$2:$E$140,C38,Concesiones!$F$2:$F$140,D38)-F38</f>
        <v>#REF!</v>
      </c>
      <c r="H38" s="21" t="e">
        <f>F38/Resumen!$B$7</f>
        <v>#REF!</v>
      </c>
    </row>
    <row r="39" spans="1:8" ht="58" customHeight="1">
      <c r="A39" s="10">
        <v>34</v>
      </c>
      <c r="B39" s="10" t="s">
        <v>15</v>
      </c>
      <c r="C39" s="16" t="s">
        <v>263</v>
      </c>
      <c r="D39" s="16" t="s">
        <v>264</v>
      </c>
      <c r="E39" s="10" t="e">
        <f>COUNTIFS(Concesiones!$D$2:$D$140,B39,Concesiones!$E$2:$E$140,C39,Concesiones!$F$2:$F$140,D39,Concesiones!#REF!,1)</f>
        <v>#REF!</v>
      </c>
      <c r="F39" s="13" t="e">
        <f>SUMIFS(Concesiones!$I$2:$I$140,Concesiones!#REF!,1,Concesiones!$D$2:$D$140,B39,Concesiones!$E$2:$E$140,C39,Concesiones!$F$2:$F$140,D39)</f>
        <v>#REF!</v>
      </c>
      <c r="G39" s="13" t="e">
        <f>SUMIFS(Concesiones!$I$2:$I$140,Concesiones!$D$2:$D$140,B39,Concesiones!$E$2:$E$140,C39,Concesiones!$F$2:$F$140,D39)-F39</f>
        <v>#REF!</v>
      </c>
      <c r="H39" s="17" t="e">
        <f>F39/Resumen!$B$7</f>
        <v>#REF!</v>
      </c>
    </row>
    <row r="40" spans="1:8" ht="58" customHeight="1">
      <c r="A40" s="18">
        <v>35</v>
      </c>
      <c r="B40" s="18" t="s">
        <v>27</v>
      </c>
      <c r="C40" s="19" t="s">
        <v>28</v>
      </c>
      <c r="D40" s="19" t="s">
        <v>29</v>
      </c>
      <c r="E40" s="18" t="e">
        <f>COUNTIFS(Concesiones!$D$2:$D$140,B40,Concesiones!$E$2:$E$140,C40,Concesiones!$F$2:$F$140,D40,Concesiones!#REF!,1)</f>
        <v>#REF!</v>
      </c>
      <c r="F40" s="20" t="e">
        <f>SUMIFS(Concesiones!$I$2:$I$140,Concesiones!#REF!,1,Concesiones!$D$2:$D$140,B40,Concesiones!$E$2:$E$140,C40,Concesiones!$F$2:$F$140,D40)</f>
        <v>#REF!</v>
      </c>
      <c r="G40" s="20" t="e">
        <f>SUMIFS(Concesiones!$I$2:$I$140,Concesiones!$D$2:$D$140,B40,Concesiones!$E$2:$E$140,C40,Concesiones!$F$2:$F$140,D40)-F40</f>
        <v>#REF!</v>
      </c>
      <c r="H40" s="21" t="e">
        <f>F40/Resumen!$B$7</f>
        <v>#REF!</v>
      </c>
    </row>
    <row r="41" spans="1:8" ht="23" customHeight="1">
      <c r="A41" s="10"/>
      <c r="B41" s="10"/>
      <c r="C41" s="10"/>
      <c r="D41" s="10"/>
      <c r="E41" s="10"/>
      <c r="F41" s="10"/>
      <c r="G41" s="10"/>
      <c r="H41" s="10"/>
    </row>
    <row r="42" spans="1:8" ht="23" customHeight="1">
      <c r="A42" s="10"/>
      <c r="B42" s="10"/>
      <c r="C42" s="10"/>
      <c r="D42" s="10"/>
      <c r="E42" s="10"/>
      <c r="F42" s="10"/>
      <c r="G42" s="10"/>
      <c r="H42" s="10"/>
    </row>
    <row r="43" spans="1:8" ht="23" customHeight="1">
      <c r="A43" s="10"/>
      <c r="B43" s="10"/>
      <c r="C43" s="10"/>
      <c r="D43" s="10"/>
      <c r="E43" s="10"/>
      <c r="F43" s="10"/>
      <c r="G43" s="10"/>
      <c r="H43" s="10"/>
    </row>
    <row r="44" spans="1:8" ht="23" customHeight="1">
      <c r="A44" s="10"/>
      <c r="B44" s="10"/>
      <c r="C44" s="10"/>
      <c r="D44" s="10"/>
      <c r="E44" s="10"/>
      <c r="F44" s="10"/>
      <c r="G44" s="10"/>
      <c r="H44" s="10"/>
    </row>
    <row r="45" spans="1:8" ht="23" customHeight="1">
      <c r="A45" s="10"/>
      <c r="B45" s="10"/>
      <c r="C45" s="10"/>
      <c r="D45" s="10"/>
      <c r="E45" s="10"/>
      <c r="F45" s="10"/>
      <c r="G45" s="10"/>
      <c r="H45" s="10"/>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83E4B"/>
  </sheetPr>
  <dimension ref="A1:H54"/>
  <sheetViews>
    <sheetView showGridLines="0" workbookViewId="0">
      <pane ySplit="5" topLeftCell="A6" activePane="bottomLeft" state="frozen"/>
      <selection pane="bottomLeft"/>
    </sheetView>
  </sheetViews>
  <sheetFormatPr baseColWidth="10" defaultColWidth="8.83203125" defaultRowHeight="14"/>
  <cols>
    <col min="1" max="1" width="29" customWidth="1"/>
    <col min="2" max="2" width="11" customWidth="1"/>
    <col min="3" max="3" width="13" customWidth="1"/>
    <col min="4" max="7" width="23" customWidth="1"/>
    <col min="8" max="8" width="33" customWidth="1"/>
  </cols>
  <sheetData>
    <row r="1" spans="1:8" ht="23" customHeight="1">
      <c r="A1" s="10"/>
      <c r="B1" s="10"/>
      <c r="C1" s="10"/>
      <c r="D1" s="10"/>
      <c r="E1" s="10"/>
      <c r="F1" s="10"/>
      <c r="G1" s="10"/>
      <c r="H1" s="10"/>
    </row>
    <row r="2" spans="1:8" ht="23" customHeight="1">
      <c r="A2" s="11" t="s">
        <v>692</v>
      </c>
      <c r="B2" s="10"/>
      <c r="C2" s="10"/>
      <c r="D2" s="10"/>
      <c r="E2" s="10"/>
      <c r="F2" s="10"/>
      <c r="G2" s="10"/>
      <c r="H2" s="10"/>
    </row>
    <row r="3" spans="1:8" ht="23" customHeight="1">
      <c r="A3" s="10" t="s">
        <v>693</v>
      </c>
      <c r="B3" s="10"/>
      <c r="C3" s="10"/>
      <c r="D3" s="10"/>
      <c r="E3" s="10"/>
      <c r="F3" s="10"/>
      <c r="G3" s="10"/>
      <c r="H3" s="10"/>
    </row>
    <row r="4" spans="1:8" ht="23" customHeight="1">
      <c r="A4" s="10"/>
      <c r="B4" s="10"/>
      <c r="C4" s="10"/>
      <c r="D4" s="10"/>
      <c r="E4" s="10"/>
      <c r="F4" s="10"/>
      <c r="G4" s="10"/>
      <c r="H4" s="10"/>
    </row>
    <row r="5" spans="1:8" ht="36" customHeight="1">
      <c r="A5" s="12" t="s">
        <v>694</v>
      </c>
      <c r="B5" s="12" t="s">
        <v>695</v>
      </c>
      <c r="C5" s="12" t="s">
        <v>689</v>
      </c>
      <c r="D5" s="12" t="s">
        <v>696</v>
      </c>
      <c r="E5" s="12" t="s">
        <v>697</v>
      </c>
      <c r="F5" s="12" t="s">
        <v>698</v>
      </c>
      <c r="G5" s="12" t="s">
        <v>690</v>
      </c>
      <c r="H5" s="12" t="s">
        <v>699</v>
      </c>
    </row>
    <row r="6" spans="1:8" ht="23" customHeight="1">
      <c r="A6" s="18" t="s">
        <v>60</v>
      </c>
      <c r="B6" s="23" t="s">
        <v>700</v>
      </c>
      <c r="C6" s="18" t="e">
        <f>COUNTIFS(Concesiones!#REF!,A6,Concesiones!#REF!,1)</f>
        <v>#REF!</v>
      </c>
      <c r="D6" s="20" t="e">
        <f>SUMIFS(Concesiones!$I$2:$I$140,Concesiones!#REF!,1,Concesiones!#REF!,A6,Concesiones!$D$2:$D$140,"AUTONOMICA")</f>
        <v>#REF!</v>
      </c>
      <c r="E6" s="20" t="e">
        <f>SUMIFS(Concesiones!$I$2:$I$140,Concesiones!#REF!,1,Concesiones!#REF!,A6,Concesiones!$D$2:$D$140,"LOCAL")</f>
        <v>#REF!</v>
      </c>
      <c r="F6" s="20" t="e">
        <f t="shared" ref="F6:F24" si="0">SUM(D6:E6)</f>
        <v>#REF!</v>
      </c>
      <c r="G6" s="20" t="e">
        <f>SUMIFS(Concesiones!$I$2:$I$140,Concesiones!#REF!,A6)-F6</f>
        <v>#REF!</v>
      </c>
      <c r="H6" s="18" t="e">
        <f t="shared" ref="H6:H24" si="1">IF(C6=0,"Sin registros en esta extracción","Con registros")</f>
        <v>#REF!</v>
      </c>
    </row>
    <row r="7" spans="1:8" ht="23" customHeight="1">
      <c r="A7" s="10" t="s">
        <v>261</v>
      </c>
      <c r="B7" s="22" t="s">
        <v>701</v>
      </c>
      <c r="C7" s="10" t="e">
        <f>COUNTIFS(Concesiones!#REF!,A7,Concesiones!#REF!,1)</f>
        <v>#REF!</v>
      </c>
      <c r="D7" s="13" t="e">
        <f>SUMIFS(Concesiones!$I$2:$I$140,Concesiones!#REF!,1,Concesiones!#REF!,A7,Concesiones!$D$2:$D$140,"AUTONOMICA")</f>
        <v>#REF!</v>
      </c>
      <c r="E7" s="13" t="e">
        <f>SUMIFS(Concesiones!$I$2:$I$140,Concesiones!#REF!,1,Concesiones!#REF!,A7,Concesiones!$D$2:$D$140,"LOCAL")</f>
        <v>#REF!</v>
      </c>
      <c r="F7" s="13" t="e">
        <f t="shared" si="0"/>
        <v>#REF!</v>
      </c>
      <c r="G7" s="13" t="e">
        <f>SUMIFS(Concesiones!$I$2:$I$140,Concesiones!#REF!,A7)-F7</f>
        <v>#REF!</v>
      </c>
      <c r="H7" s="10" t="e">
        <f t="shared" si="1"/>
        <v>#REF!</v>
      </c>
    </row>
    <row r="8" spans="1:8" ht="23" customHeight="1">
      <c r="A8" s="18" t="s">
        <v>25</v>
      </c>
      <c r="B8" s="23" t="s">
        <v>702</v>
      </c>
      <c r="C8" s="18" t="e">
        <f>COUNTIFS(Concesiones!#REF!,A8,Concesiones!#REF!,1)</f>
        <v>#REF!</v>
      </c>
      <c r="D8" s="20" t="e">
        <f>SUMIFS(Concesiones!$I$2:$I$140,Concesiones!#REF!,1,Concesiones!#REF!,A8,Concesiones!$D$2:$D$140,"AUTONOMICA")</f>
        <v>#REF!</v>
      </c>
      <c r="E8" s="20" t="e">
        <f>SUMIFS(Concesiones!$I$2:$I$140,Concesiones!#REF!,1,Concesiones!#REF!,A8,Concesiones!$D$2:$D$140,"LOCAL")</f>
        <v>#REF!</v>
      </c>
      <c r="F8" s="20" t="e">
        <f t="shared" si="0"/>
        <v>#REF!</v>
      </c>
      <c r="G8" s="20" t="e">
        <f>SUMIFS(Concesiones!$I$2:$I$140,Concesiones!#REF!,A8)-F8</f>
        <v>#REF!</v>
      </c>
      <c r="H8" s="18" t="e">
        <f t="shared" si="1"/>
        <v>#REF!</v>
      </c>
    </row>
    <row r="9" spans="1:8" ht="23" customHeight="1">
      <c r="A9" s="10" t="s">
        <v>498</v>
      </c>
      <c r="B9" s="22" t="s">
        <v>703</v>
      </c>
      <c r="C9" s="10" t="e">
        <f>COUNTIFS(Concesiones!#REF!,A9,Concesiones!#REF!,1)</f>
        <v>#REF!</v>
      </c>
      <c r="D9" s="13" t="e">
        <f>SUMIFS(Concesiones!$I$2:$I$140,Concesiones!#REF!,1,Concesiones!#REF!,A9,Concesiones!$D$2:$D$140,"AUTONOMICA")</f>
        <v>#REF!</v>
      </c>
      <c r="E9" s="13" t="e">
        <f>SUMIFS(Concesiones!$I$2:$I$140,Concesiones!#REF!,1,Concesiones!#REF!,A9,Concesiones!$D$2:$D$140,"LOCAL")</f>
        <v>#REF!</v>
      </c>
      <c r="F9" s="13" t="e">
        <f t="shared" si="0"/>
        <v>#REF!</v>
      </c>
      <c r="G9" s="13" t="e">
        <f>SUMIFS(Concesiones!$I$2:$I$140,Concesiones!#REF!,A9)-F9</f>
        <v>#REF!</v>
      </c>
      <c r="H9" s="10" t="e">
        <f t="shared" si="1"/>
        <v>#REF!</v>
      </c>
    </row>
    <row r="10" spans="1:8" ht="23" customHeight="1">
      <c r="A10" s="18" t="s">
        <v>227</v>
      </c>
      <c r="B10" s="23" t="s">
        <v>704</v>
      </c>
      <c r="C10" s="18" t="e">
        <f>COUNTIFS(Concesiones!#REF!,A10,Concesiones!#REF!,1)</f>
        <v>#REF!</v>
      </c>
      <c r="D10" s="20" t="e">
        <f>SUMIFS(Concesiones!$I$2:$I$140,Concesiones!#REF!,1,Concesiones!#REF!,A10,Concesiones!$D$2:$D$140,"AUTONOMICA")</f>
        <v>#REF!</v>
      </c>
      <c r="E10" s="20" t="e">
        <f>SUMIFS(Concesiones!$I$2:$I$140,Concesiones!#REF!,1,Concesiones!#REF!,A10,Concesiones!$D$2:$D$140,"LOCAL")</f>
        <v>#REF!</v>
      </c>
      <c r="F10" s="20" t="e">
        <f t="shared" si="0"/>
        <v>#REF!</v>
      </c>
      <c r="G10" s="20" t="e">
        <f>SUMIFS(Concesiones!$I$2:$I$140,Concesiones!#REF!,A10)-F10</f>
        <v>#REF!</v>
      </c>
      <c r="H10" s="18" t="e">
        <f t="shared" si="1"/>
        <v>#REF!</v>
      </c>
    </row>
    <row r="11" spans="1:8" ht="23" customHeight="1">
      <c r="A11" s="10" t="s">
        <v>126</v>
      </c>
      <c r="B11" s="22" t="s">
        <v>705</v>
      </c>
      <c r="C11" s="10" t="e">
        <f>COUNTIFS(Concesiones!#REF!,A11,Concesiones!#REF!,1)</f>
        <v>#REF!</v>
      </c>
      <c r="D11" s="13" t="e">
        <f>SUMIFS(Concesiones!$I$2:$I$140,Concesiones!#REF!,1,Concesiones!#REF!,A11,Concesiones!$D$2:$D$140,"AUTONOMICA")</f>
        <v>#REF!</v>
      </c>
      <c r="E11" s="13" t="e">
        <f>SUMIFS(Concesiones!$I$2:$I$140,Concesiones!#REF!,1,Concesiones!#REF!,A11,Concesiones!$D$2:$D$140,"LOCAL")</f>
        <v>#REF!</v>
      </c>
      <c r="F11" s="13" t="e">
        <f t="shared" si="0"/>
        <v>#REF!</v>
      </c>
      <c r="G11" s="13" t="e">
        <f>SUMIFS(Concesiones!$I$2:$I$140,Concesiones!#REF!,A11)-F11</f>
        <v>#REF!</v>
      </c>
      <c r="H11" s="10" t="e">
        <f t="shared" si="1"/>
        <v>#REF!</v>
      </c>
    </row>
    <row r="12" spans="1:8" ht="23" customHeight="1">
      <c r="A12" s="18" t="s">
        <v>43</v>
      </c>
      <c r="B12" s="23" t="s">
        <v>706</v>
      </c>
      <c r="C12" s="18" t="e">
        <f>COUNTIFS(Concesiones!#REF!,A12,Concesiones!#REF!,1)</f>
        <v>#REF!</v>
      </c>
      <c r="D12" s="20" t="e">
        <f>SUMIFS(Concesiones!$I$2:$I$140,Concesiones!#REF!,1,Concesiones!#REF!,A12,Concesiones!$D$2:$D$140,"AUTONOMICA")</f>
        <v>#REF!</v>
      </c>
      <c r="E12" s="20" t="e">
        <f>SUMIFS(Concesiones!$I$2:$I$140,Concesiones!#REF!,1,Concesiones!#REF!,A12,Concesiones!$D$2:$D$140,"LOCAL")</f>
        <v>#REF!</v>
      </c>
      <c r="F12" s="20" t="e">
        <f t="shared" si="0"/>
        <v>#REF!</v>
      </c>
      <c r="G12" s="20" t="e">
        <f>SUMIFS(Concesiones!$I$2:$I$140,Concesiones!#REF!,A12)-F12</f>
        <v>#REF!</v>
      </c>
      <c r="H12" s="18" t="e">
        <f t="shared" si="1"/>
        <v>#REF!</v>
      </c>
    </row>
    <row r="13" spans="1:8" ht="23" customHeight="1">
      <c r="A13" s="10" t="s">
        <v>51</v>
      </c>
      <c r="B13" s="22" t="s">
        <v>707</v>
      </c>
      <c r="C13" s="10" t="e">
        <f>COUNTIFS(Concesiones!#REF!,A13,Concesiones!#REF!,1)</f>
        <v>#REF!</v>
      </c>
      <c r="D13" s="13" t="e">
        <f>SUMIFS(Concesiones!$I$2:$I$140,Concesiones!#REF!,1,Concesiones!#REF!,A13,Concesiones!$D$2:$D$140,"AUTONOMICA")</f>
        <v>#REF!</v>
      </c>
      <c r="E13" s="13" t="e">
        <f>SUMIFS(Concesiones!$I$2:$I$140,Concesiones!#REF!,1,Concesiones!#REF!,A13,Concesiones!$D$2:$D$140,"LOCAL")</f>
        <v>#REF!</v>
      </c>
      <c r="F13" s="13" t="e">
        <f t="shared" si="0"/>
        <v>#REF!</v>
      </c>
      <c r="G13" s="13" t="e">
        <f>SUMIFS(Concesiones!$I$2:$I$140,Concesiones!#REF!,A13)-F13</f>
        <v>#REF!</v>
      </c>
      <c r="H13" s="10" t="e">
        <f t="shared" si="1"/>
        <v>#REF!</v>
      </c>
    </row>
    <row r="14" spans="1:8" ht="23" customHeight="1">
      <c r="A14" s="18" t="s">
        <v>77</v>
      </c>
      <c r="B14" s="23" t="s">
        <v>708</v>
      </c>
      <c r="C14" s="18" t="e">
        <f>COUNTIFS(Concesiones!#REF!,A14,Concesiones!#REF!,1)</f>
        <v>#REF!</v>
      </c>
      <c r="D14" s="20" t="e">
        <f>SUMIFS(Concesiones!$I$2:$I$140,Concesiones!#REF!,1,Concesiones!#REF!,A14,Concesiones!$D$2:$D$140,"AUTONOMICA")</f>
        <v>#REF!</v>
      </c>
      <c r="E14" s="20" t="e">
        <f>SUMIFS(Concesiones!$I$2:$I$140,Concesiones!#REF!,1,Concesiones!#REF!,A14,Concesiones!$D$2:$D$140,"LOCAL")</f>
        <v>#REF!</v>
      </c>
      <c r="F14" s="20" t="e">
        <f t="shared" si="0"/>
        <v>#REF!</v>
      </c>
      <c r="G14" s="20" t="e">
        <f>SUMIFS(Concesiones!$I$2:$I$140,Concesiones!#REF!,A14)-F14</f>
        <v>#REF!</v>
      </c>
      <c r="H14" s="18" t="e">
        <f t="shared" si="1"/>
        <v>#REF!</v>
      </c>
    </row>
    <row r="15" spans="1:8" ht="23" customHeight="1">
      <c r="A15" s="10" t="s">
        <v>86</v>
      </c>
      <c r="B15" s="22" t="s">
        <v>709</v>
      </c>
      <c r="C15" s="10" t="e">
        <f>COUNTIFS(Concesiones!#REF!,A15,Concesiones!#REF!,1)</f>
        <v>#REF!</v>
      </c>
      <c r="D15" s="13" t="e">
        <f>SUMIFS(Concesiones!$I$2:$I$140,Concesiones!#REF!,1,Concesiones!#REF!,A15,Concesiones!$D$2:$D$140,"AUTONOMICA")</f>
        <v>#REF!</v>
      </c>
      <c r="E15" s="13" t="e">
        <f>SUMIFS(Concesiones!$I$2:$I$140,Concesiones!#REF!,1,Concesiones!#REF!,A15,Concesiones!$D$2:$D$140,"LOCAL")</f>
        <v>#REF!</v>
      </c>
      <c r="F15" s="13" t="e">
        <f t="shared" si="0"/>
        <v>#REF!</v>
      </c>
      <c r="G15" s="13" t="e">
        <f>SUMIFS(Concesiones!$I$2:$I$140,Concesiones!#REF!,A15)-F15</f>
        <v>#REF!</v>
      </c>
      <c r="H15" s="10" t="e">
        <f t="shared" si="1"/>
        <v>#REF!</v>
      </c>
    </row>
    <row r="16" spans="1:8" ht="23" customHeight="1">
      <c r="A16" s="18" t="s">
        <v>710</v>
      </c>
      <c r="B16" s="23" t="s">
        <v>711</v>
      </c>
      <c r="C16" s="18" t="e">
        <f>COUNTIFS(Concesiones!#REF!,A16,Concesiones!#REF!,1)</f>
        <v>#REF!</v>
      </c>
      <c r="D16" s="20" t="e">
        <f>SUMIFS(Concesiones!$I$2:$I$140,Concesiones!#REF!,1,Concesiones!#REF!,A16,Concesiones!$D$2:$D$140,"AUTONOMICA")</f>
        <v>#REF!</v>
      </c>
      <c r="E16" s="20" t="e">
        <f>SUMIFS(Concesiones!$I$2:$I$140,Concesiones!#REF!,1,Concesiones!#REF!,A16,Concesiones!$D$2:$D$140,"LOCAL")</f>
        <v>#REF!</v>
      </c>
      <c r="F16" s="20" t="e">
        <f t="shared" si="0"/>
        <v>#REF!</v>
      </c>
      <c r="G16" s="20" t="e">
        <f>SUMIFS(Concesiones!$I$2:$I$140,Concesiones!#REF!,A16)-F16</f>
        <v>#REF!</v>
      </c>
      <c r="H16" s="18" t="e">
        <f t="shared" si="1"/>
        <v>#REF!</v>
      </c>
    </row>
    <row r="17" spans="1:8" ht="23" customHeight="1">
      <c r="A17" s="10" t="s">
        <v>712</v>
      </c>
      <c r="B17" s="22" t="s">
        <v>713</v>
      </c>
      <c r="C17" s="10" t="e">
        <f>COUNTIFS(Concesiones!#REF!,A17,Concesiones!#REF!,1)</f>
        <v>#REF!</v>
      </c>
      <c r="D17" s="13" t="e">
        <f>SUMIFS(Concesiones!$I$2:$I$140,Concesiones!#REF!,1,Concesiones!#REF!,A17,Concesiones!$D$2:$D$140,"AUTONOMICA")</f>
        <v>#REF!</v>
      </c>
      <c r="E17" s="13" t="e">
        <f>SUMIFS(Concesiones!$I$2:$I$140,Concesiones!#REF!,1,Concesiones!#REF!,A17,Concesiones!$D$2:$D$140,"LOCAL")</f>
        <v>#REF!</v>
      </c>
      <c r="F17" s="13" t="e">
        <f t="shared" si="0"/>
        <v>#REF!</v>
      </c>
      <c r="G17" s="13" t="e">
        <f>SUMIFS(Concesiones!$I$2:$I$140,Concesiones!#REF!,A17)-F17</f>
        <v>#REF!</v>
      </c>
      <c r="H17" s="10" t="e">
        <f t="shared" si="1"/>
        <v>#REF!</v>
      </c>
    </row>
    <row r="18" spans="1:8" ht="23" customHeight="1">
      <c r="A18" s="18" t="s">
        <v>714</v>
      </c>
      <c r="B18" s="23" t="s">
        <v>715</v>
      </c>
      <c r="C18" s="18" t="e">
        <f>COUNTIFS(Concesiones!#REF!,A18,Concesiones!#REF!,1)</f>
        <v>#REF!</v>
      </c>
      <c r="D18" s="20" t="e">
        <f>SUMIFS(Concesiones!$I$2:$I$140,Concesiones!#REF!,1,Concesiones!#REF!,A18,Concesiones!$D$2:$D$140,"AUTONOMICA")</f>
        <v>#REF!</v>
      </c>
      <c r="E18" s="20" t="e">
        <f>SUMIFS(Concesiones!$I$2:$I$140,Concesiones!#REF!,1,Concesiones!#REF!,A18,Concesiones!$D$2:$D$140,"LOCAL")</f>
        <v>#REF!</v>
      </c>
      <c r="F18" s="20" t="e">
        <f t="shared" si="0"/>
        <v>#REF!</v>
      </c>
      <c r="G18" s="20" t="e">
        <f>SUMIFS(Concesiones!$I$2:$I$140,Concesiones!#REF!,A18)-F18</f>
        <v>#REF!</v>
      </c>
      <c r="H18" s="18" t="e">
        <f t="shared" si="1"/>
        <v>#REF!</v>
      </c>
    </row>
    <row r="19" spans="1:8" ht="23" customHeight="1">
      <c r="A19" s="10" t="s">
        <v>716</v>
      </c>
      <c r="B19" s="22" t="s">
        <v>717</v>
      </c>
      <c r="C19" s="10" t="e">
        <f>COUNTIFS(Concesiones!#REF!,A19,Concesiones!#REF!,1)</f>
        <v>#REF!</v>
      </c>
      <c r="D19" s="13" t="e">
        <f>SUMIFS(Concesiones!$I$2:$I$140,Concesiones!#REF!,1,Concesiones!#REF!,A19,Concesiones!$D$2:$D$140,"AUTONOMICA")</f>
        <v>#REF!</v>
      </c>
      <c r="E19" s="13" t="e">
        <f>SUMIFS(Concesiones!$I$2:$I$140,Concesiones!#REF!,1,Concesiones!#REF!,A19,Concesiones!$D$2:$D$140,"LOCAL")</f>
        <v>#REF!</v>
      </c>
      <c r="F19" s="13" t="e">
        <f t="shared" si="0"/>
        <v>#REF!</v>
      </c>
      <c r="G19" s="13" t="e">
        <f>SUMIFS(Concesiones!$I$2:$I$140,Concesiones!#REF!,A19)-F19</f>
        <v>#REF!</v>
      </c>
      <c r="H19" s="10" t="e">
        <f t="shared" si="1"/>
        <v>#REF!</v>
      </c>
    </row>
    <row r="20" spans="1:8" ht="23" customHeight="1">
      <c r="A20" s="18" t="s">
        <v>718</v>
      </c>
      <c r="B20" s="23" t="s">
        <v>719</v>
      </c>
      <c r="C20" s="18" t="e">
        <f>COUNTIFS(Concesiones!#REF!,A20,Concesiones!#REF!,1)</f>
        <v>#REF!</v>
      </c>
      <c r="D20" s="20" t="e">
        <f>SUMIFS(Concesiones!$I$2:$I$140,Concesiones!#REF!,1,Concesiones!#REF!,A20,Concesiones!$D$2:$D$140,"AUTONOMICA")</f>
        <v>#REF!</v>
      </c>
      <c r="E20" s="20" t="e">
        <f>SUMIFS(Concesiones!$I$2:$I$140,Concesiones!#REF!,1,Concesiones!#REF!,A20,Concesiones!$D$2:$D$140,"LOCAL")</f>
        <v>#REF!</v>
      </c>
      <c r="F20" s="20" t="e">
        <f t="shared" si="0"/>
        <v>#REF!</v>
      </c>
      <c r="G20" s="20" t="e">
        <f>SUMIFS(Concesiones!$I$2:$I$140,Concesiones!#REF!,A20)-F20</f>
        <v>#REF!</v>
      </c>
      <c r="H20" s="18" t="e">
        <f t="shared" si="1"/>
        <v>#REF!</v>
      </c>
    </row>
    <row r="21" spans="1:8" ht="23" customHeight="1">
      <c r="A21" s="10" t="s">
        <v>720</v>
      </c>
      <c r="B21" s="22" t="s">
        <v>721</v>
      </c>
      <c r="C21" s="10" t="e">
        <f>COUNTIFS(Concesiones!#REF!,A21,Concesiones!#REF!,1)</f>
        <v>#REF!</v>
      </c>
      <c r="D21" s="13" t="e">
        <f>SUMIFS(Concesiones!$I$2:$I$140,Concesiones!#REF!,1,Concesiones!#REF!,A21,Concesiones!$D$2:$D$140,"AUTONOMICA")</f>
        <v>#REF!</v>
      </c>
      <c r="E21" s="13" t="e">
        <f>SUMIFS(Concesiones!$I$2:$I$140,Concesiones!#REF!,1,Concesiones!#REF!,A21,Concesiones!$D$2:$D$140,"LOCAL")</f>
        <v>#REF!</v>
      </c>
      <c r="F21" s="13" t="e">
        <f t="shared" si="0"/>
        <v>#REF!</v>
      </c>
      <c r="G21" s="13" t="e">
        <f>SUMIFS(Concesiones!$I$2:$I$140,Concesiones!#REF!,A21)-F21</f>
        <v>#REF!</v>
      </c>
      <c r="H21" s="10" t="e">
        <f t="shared" si="1"/>
        <v>#REF!</v>
      </c>
    </row>
    <row r="22" spans="1:8" ht="23" customHeight="1">
      <c r="A22" s="18" t="s">
        <v>722</v>
      </c>
      <c r="B22" s="23" t="s">
        <v>723</v>
      </c>
      <c r="C22" s="18" t="e">
        <f>COUNTIFS(Concesiones!#REF!,A22,Concesiones!#REF!,1)</f>
        <v>#REF!</v>
      </c>
      <c r="D22" s="20" t="e">
        <f>SUMIFS(Concesiones!$I$2:$I$140,Concesiones!#REF!,1,Concesiones!#REF!,A22,Concesiones!$D$2:$D$140,"AUTONOMICA")</f>
        <v>#REF!</v>
      </c>
      <c r="E22" s="20" t="e">
        <f>SUMIFS(Concesiones!$I$2:$I$140,Concesiones!#REF!,1,Concesiones!#REF!,A22,Concesiones!$D$2:$D$140,"LOCAL")</f>
        <v>#REF!</v>
      </c>
      <c r="F22" s="20" t="e">
        <f t="shared" si="0"/>
        <v>#REF!</v>
      </c>
      <c r="G22" s="20" t="e">
        <f>SUMIFS(Concesiones!$I$2:$I$140,Concesiones!#REF!,A22)-F22</f>
        <v>#REF!</v>
      </c>
      <c r="H22" s="18" t="e">
        <f t="shared" si="1"/>
        <v>#REF!</v>
      </c>
    </row>
    <row r="23" spans="1:8" ht="23" customHeight="1">
      <c r="A23" s="10" t="s">
        <v>724</v>
      </c>
      <c r="B23" s="22" t="s">
        <v>725</v>
      </c>
      <c r="C23" s="10" t="e">
        <f>COUNTIFS(Concesiones!#REF!,A23,Concesiones!#REF!,1)</f>
        <v>#REF!</v>
      </c>
      <c r="D23" s="13" t="e">
        <f>SUMIFS(Concesiones!$I$2:$I$140,Concesiones!#REF!,1,Concesiones!#REF!,A23,Concesiones!$D$2:$D$140,"AUTONOMICA")</f>
        <v>#REF!</v>
      </c>
      <c r="E23" s="13" t="e">
        <f>SUMIFS(Concesiones!$I$2:$I$140,Concesiones!#REF!,1,Concesiones!#REF!,A23,Concesiones!$D$2:$D$140,"LOCAL")</f>
        <v>#REF!</v>
      </c>
      <c r="F23" s="13" t="e">
        <f t="shared" si="0"/>
        <v>#REF!</v>
      </c>
      <c r="G23" s="13" t="e">
        <f>SUMIFS(Concesiones!$I$2:$I$140,Concesiones!#REF!,A23)-F23</f>
        <v>#REF!</v>
      </c>
      <c r="H23" s="10" t="e">
        <f t="shared" si="1"/>
        <v>#REF!</v>
      </c>
    </row>
    <row r="24" spans="1:8" ht="23" customHeight="1">
      <c r="A24" s="18" t="s">
        <v>726</v>
      </c>
      <c r="B24" s="23" t="s">
        <v>727</v>
      </c>
      <c r="C24" s="18" t="e">
        <f>COUNTIFS(Concesiones!#REF!,A24,Concesiones!#REF!,1)</f>
        <v>#REF!</v>
      </c>
      <c r="D24" s="20" t="e">
        <f>SUMIFS(Concesiones!$I$2:$I$140,Concesiones!#REF!,1,Concesiones!#REF!,A24,Concesiones!$D$2:$D$140,"AUTONOMICA")</f>
        <v>#REF!</v>
      </c>
      <c r="E24" s="20" t="e">
        <f>SUMIFS(Concesiones!$I$2:$I$140,Concesiones!#REF!,1,Concesiones!#REF!,A24,Concesiones!$D$2:$D$140,"LOCAL")</f>
        <v>#REF!</v>
      </c>
      <c r="F24" s="20" t="e">
        <f t="shared" si="0"/>
        <v>#REF!</v>
      </c>
      <c r="G24" s="20" t="e">
        <f>SUMIFS(Concesiones!$I$2:$I$140,Concesiones!#REF!,A24)-F24</f>
        <v>#REF!</v>
      </c>
      <c r="H24" s="18" t="e">
        <f t="shared" si="1"/>
        <v>#REF!</v>
      </c>
    </row>
    <row r="25" spans="1:8" ht="23" customHeight="1">
      <c r="A25" s="10"/>
      <c r="B25" s="10"/>
      <c r="C25" s="10"/>
      <c r="D25" s="13"/>
      <c r="E25" s="13"/>
      <c r="F25" s="13"/>
      <c r="G25" s="13"/>
      <c r="H25" s="10"/>
    </row>
    <row r="26" spans="1:8" ht="23" customHeight="1">
      <c r="A26" s="14" t="s">
        <v>728</v>
      </c>
      <c r="B26" s="14"/>
      <c r="C26" s="14" t="e">
        <f>SUM(C6:C24)</f>
        <v>#REF!</v>
      </c>
      <c r="D26" s="15" t="e">
        <f>SUM(D6:D24)</f>
        <v>#REF!</v>
      </c>
      <c r="E26" s="15" t="e">
        <f>SUM(E6:E24)</f>
        <v>#REF!</v>
      </c>
      <c r="F26" s="15" t="e">
        <f>SUM(F6:F24)</f>
        <v>#REF!</v>
      </c>
      <c r="G26" s="15" t="e">
        <f>SUM(G6:G24)</f>
        <v>#REF!</v>
      </c>
      <c r="H26" s="14"/>
    </row>
    <row r="27" spans="1:8" ht="23" customHeight="1">
      <c r="A27" s="14" t="s">
        <v>729</v>
      </c>
      <c r="B27" s="14"/>
      <c r="C27" s="14" t="e">
        <f>Resumen!C13</f>
        <v>#REF!</v>
      </c>
      <c r="D27" s="15"/>
      <c r="E27" s="15"/>
      <c r="F27" s="15" t="e">
        <f>Resumen!B13</f>
        <v>#REF!</v>
      </c>
      <c r="G27" s="15"/>
      <c r="H27" s="14"/>
    </row>
    <row r="28" spans="1:8" ht="23" customHeight="1">
      <c r="A28" s="14" t="s">
        <v>730</v>
      </c>
      <c r="B28" s="14"/>
      <c r="C28" s="14" t="e">
        <f>SUM(C26:C27)</f>
        <v>#REF!</v>
      </c>
      <c r="D28" s="15"/>
      <c r="E28" s="15"/>
      <c r="F28" s="15" t="e">
        <f>SUM(F26:F27)</f>
        <v>#REF!</v>
      </c>
      <c r="G28" s="15"/>
      <c r="H28" s="14"/>
    </row>
    <row r="29" spans="1:8" ht="23" customHeight="1">
      <c r="A29" s="10"/>
      <c r="B29" s="10"/>
      <c r="C29" s="10"/>
      <c r="D29" s="10"/>
      <c r="E29" s="10"/>
      <c r="F29" s="10"/>
      <c r="G29" s="10"/>
      <c r="H29" s="10"/>
    </row>
    <row r="30" spans="1:8" ht="23" customHeight="1">
      <c r="A30" s="10"/>
      <c r="B30" s="10"/>
      <c r="C30" s="10"/>
      <c r="D30" s="10"/>
      <c r="E30" s="10"/>
      <c r="F30" s="10"/>
      <c r="G30" s="10"/>
      <c r="H30" s="10"/>
    </row>
    <row r="31" spans="1:8" ht="23" customHeight="1">
      <c r="A31" s="10"/>
      <c r="B31" s="10"/>
      <c r="C31" s="10"/>
      <c r="D31" s="10"/>
      <c r="E31" s="10"/>
      <c r="F31" s="10"/>
      <c r="G31" s="10"/>
      <c r="H31" s="10"/>
    </row>
    <row r="32" spans="1:8" ht="23" customHeight="1">
      <c r="A32" s="10"/>
      <c r="B32" s="10"/>
      <c r="C32" s="10"/>
      <c r="D32" s="10"/>
      <c r="E32" s="10"/>
      <c r="F32" s="10"/>
      <c r="G32" s="10"/>
      <c r="H32" s="10"/>
    </row>
    <row r="33" spans="1:8" ht="23" customHeight="1">
      <c r="A33" s="10"/>
      <c r="B33" s="10"/>
      <c r="C33" s="10"/>
      <c r="D33" s="10"/>
      <c r="E33" s="10"/>
      <c r="F33" s="10"/>
      <c r="G33" s="10"/>
      <c r="H33" s="10"/>
    </row>
    <row r="34" spans="1:8" ht="23" customHeight="1">
      <c r="A34" s="10"/>
      <c r="B34" s="10"/>
      <c r="C34" s="10"/>
      <c r="D34" s="10"/>
      <c r="E34" s="10"/>
      <c r="F34" s="10"/>
      <c r="G34" s="10"/>
      <c r="H34" s="10"/>
    </row>
    <row r="35" spans="1:8" ht="23" customHeight="1">
      <c r="A35" s="10"/>
      <c r="B35" s="10"/>
      <c r="C35" s="10"/>
      <c r="D35" s="10"/>
      <c r="E35" s="10"/>
      <c r="F35" s="10"/>
      <c r="G35" s="10"/>
      <c r="H35" s="10"/>
    </row>
    <row r="36" spans="1:8" ht="23" customHeight="1">
      <c r="A36" s="10"/>
      <c r="B36" s="10"/>
      <c r="C36" s="10"/>
      <c r="D36" s="10"/>
      <c r="E36" s="10"/>
      <c r="F36" s="10"/>
      <c r="G36" s="10"/>
      <c r="H36" s="10"/>
    </row>
    <row r="37" spans="1:8" ht="23" customHeight="1">
      <c r="A37" s="10"/>
      <c r="B37" s="10"/>
      <c r="C37" s="10"/>
      <c r="D37" s="10"/>
      <c r="E37" s="10"/>
      <c r="F37" s="10"/>
      <c r="G37" s="10"/>
      <c r="H37" s="10"/>
    </row>
    <row r="38" spans="1:8" ht="23" customHeight="1">
      <c r="A38" s="10"/>
      <c r="B38" s="10"/>
      <c r="C38" s="10"/>
      <c r="D38" s="10"/>
      <c r="E38" s="10"/>
      <c r="F38" s="10"/>
      <c r="G38" s="10"/>
      <c r="H38" s="10"/>
    </row>
    <row r="39" spans="1:8" ht="23" customHeight="1">
      <c r="A39" s="10"/>
      <c r="B39" s="10"/>
      <c r="C39" s="10"/>
      <c r="D39" s="10"/>
      <c r="E39" s="10"/>
      <c r="F39" s="10"/>
      <c r="G39" s="10"/>
      <c r="H39" s="10"/>
    </row>
    <row r="40" spans="1:8" ht="23" customHeight="1">
      <c r="A40" s="10"/>
      <c r="B40" s="10"/>
      <c r="C40" s="10"/>
      <c r="D40" s="10"/>
      <c r="E40" s="10"/>
      <c r="F40" s="10"/>
      <c r="G40" s="10"/>
      <c r="H40" s="10"/>
    </row>
    <row r="41" spans="1:8" ht="23" customHeight="1">
      <c r="A41" s="10"/>
      <c r="B41" s="10"/>
      <c r="C41" s="10"/>
      <c r="D41" s="10"/>
      <c r="E41" s="10"/>
      <c r="F41" s="10"/>
      <c r="G41" s="10"/>
      <c r="H41" s="10"/>
    </row>
    <row r="42" spans="1:8" ht="23" customHeight="1">
      <c r="A42" s="10"/>
      <c r="B42" s="10"/>
      <c r="C42" s="10"/>
      <c r="D42" s="10"/>
      <c r="E42" s="10"/>
      <c r="F42" s="10"/>
      <c r="G42" s="10"/>
      <c r="H42" s="10"/>
    </row>
    <row r="43" spans="1:8" ht="23" customHeight="1">
      <c r="A43" s="10"/>
      <c r="B43" s="10"/>
      <c r="C43" s="10"/>
      <c r="D43" s="10"/>
      <c r="E43" s="10"/>
      <c r="F43" s="10"/>
      <c r="G43" s="10"/>
      <c r="H43" s="10"/>
    </row>
    <row r="44" spans="1:8" ht="23" customHeight="1">
      <c r="A44" s="10"/>
      <c r="B44" s="10"/>
      <c r="C44" s="10"/>
      <c r="D44" s="10"/>
      <c r="E44" s="10"/>
      <c r="F44" s="10"/>
      <c r="G44" s="10"/>
      <c r="H44" s="10"/>
    </row>
    <row r="45" spans="1:8" ht="23" customHeight="1">
      <c r="A45" s="10"/>
      <c r="B45" s="10"/>
      <c r="C45" s="10"/>
      <c r="D45" s="10"/>
      <c r="E45" s="10"/>
      <c r="F45" s="10"/>
      <c r="G45" s="10"/>
      <c r="H45" s="10"/>
    </row>
    <row r="46" spans="1:8" ht="23" customHeight="1">
      <c r="A46" s="10"/>
      <c r="B46" s="10"/>
      <c r="C46" s="10"/>
      <c r="D46" s="10"/>
      <c r="E46" s="10"/>
      <c r="F46" s="10"/>
      <c r="G46" s="10"/>
      <c r="H46" s="10"/>
    </row>
    <row r="47" spans="1:8" ht="23" customHeight="1">
      <c r="A47" s="10"/>
      <c r="B47" s="10"/>
      <c r="C47" s="10"/>
      <c r="D47" s="10"/>
      <c r="E47" s="10"/>
      <c r="F47" s="10"/>
      <c r="G47" s="10"/>
      <c r="H47" s="10"/>
    </row>
    <row r="48" spans="1:8" ht="23" customHeight="1">
      <c r="A48" s="10"/>
      <c r="B48" s="10"/>
      <c r="C48" s="10"/>
      <c r="D48" s="10"/>
      <c r="E48" s="10"/>
      <c r="F48" s="10"/>
      <c r="G48" s="10"/>
      <c r="H48" s="10"/>
    </row>
    <row r="49" spans="1:8" ht="23" customHeight="1">
      <c r="A49" s="10"/>
      <c r="B49" s="10"/>
      <c r="C49" s="10"/>
      <c r="D49" s="10"/>
      <c r="E49" s="10"/>
      <c r="F49" s="10"/>
      <c r="G49" s="10"/>
      <c r="H49" s="10"/>
    </row>
    <row r="50" spans="1:8" ht="23" customHeight="1">
      <c r="A50" s="10"/>
      <c r="B50" s="10"/>
      <c r="C50" s="10"/>
      <c r="D50" s="10"/>
      <c r="E50" s="10"/>
      <c r="F50" s="10"/>
      <c r="G50" s="10"/>
      <c r="H50" s="10"/>
    </row>
    <row r="51" spans="1:8" ht="23" customHeight="1">
      <c r="A51" s="10"/>
      <c r="B51" s="10"/>
      <c r="C51" s="10"/>
      <c r="D51" s="10"/>
      <c r="E51" s="10"/>
      <c r="F51" s="10"/>
      <c r="G51" s="10"/>
      <c r="H51" s="10"/>
    </row>
    <row r="52" spans="1:8" ht="23" customHeight="1">
      <c r="A52" s="10"/>
      <c r="B52" s="10"/>
      <c r="C52" s="10"/>
      <c r="D52" s="10"/>
      <c r="E52" s="10"/>
      <c r="F52" s="10"/>
      <c r="G52" s="10"/>
      <c r="H52" s="10"/>
    </row>
    <row r="53" spans="1:8" ht="23" customHeight="1">
      <c r="A53" s="10"/>
      <c r="B53" s="10"/>
      <c r="C53" s="10"/>
      <c r="D53" s="10"/>
      <c r="E53" s="10"/>
      <c r="F53" s="10"/>
      <c r="G53" s="10"/>
      <c r="H53" s="10"/>
    </row>
    <row r="54" spans="1:8" ht="23" customHeight="1">
      <c r="A54" s="10"/>
      <c r="B54" s="10"/>
      <c r="C54" s="10"/>
      <c r="D54" s="10"/>
      <c r="E54" s="10"/>
      <c r="F54" s="10"/>
      <c r="G54" s="10"/>
      <c r="H54" s="10"/>
    </row>
  </sheetData>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83E4B"/>
  </sheetPr>
  <dimension ref="A1:E17"/>
  <sheetViews>
    <sheetView showGridLines="0" workbookViewId="0">
      <pane ySplit="5" topLeftCell="A6" activePane="bottomLeft" state="frozen"/>
      <selection pane="bottomLeft"/>
    </sheetView>
  </sheetViews>
  <sheetFormatPr baseColWidth="10" defaultColWidth="8.83203125" defaultRowHeight="14"/>
  <cols>
    <col min="1" max="1" width="26" customWidth="1"/>
    <col min="2" max="2" width="38" customWidth="1"/>
    <col min="3" max="4" width="64" customWidth="1"/>
    <col min="5" max="5" width="65" customWidth="1"/>
  </cols>
  <sheetData>
    <row r="1" spans="1:5" ht="23" customHeight="1">
      <c r="A1" s="10"/>
      <c r="B1" s="10"/>
      <c r="C1" s="10"/>
      <c r="D1" s="10"/>
      <c r="E1" s="10"/>
    </row>
    <row r="2" spans="1:5" ht="23" customHeight="1">
      <c r="A2" s="11" t="s">
        <v>731</v>
      </c>
      <c r="B2" s="10"/>
      <c r="C2" s="10"/>
      <c r="D2" s="10"/>
      <c r="E2" s="10"/>
    </row>
    <row r="3" spans="1:5" ht="23" customHeight="1">
      <c r="A3" s="10" t="s">
        <v>732</v>
      </c>
      <c r="B3" s="10"/>
      <c r="C3" s="10"/>
      <c r="D3" s="10"/>
      <c r="E3" s="10"/>
    </row>
    <row r="4" spans="1:5" ht="23" customHeight="1">
      <c r="A4" s="10"/>
      <c r="B4" s="10"/>
      <c r="C4" s="10"/>
      <c r="D4" s="10"/>
      <c r="E4" s="10"/>
    </row>
    <row r="5" spans="1:5" ht="36" customHeight="1">
      <c r="A5" s="12" t="s">
        <v>733</v>
      </c>
      <c r="B5" s="12" t="s">
        <v>734</v>
      </c>
      <c r="C5" s="12" t="s">
        <v>735</v>
      </c>
      <c r="D5" s="12" t="s">
        <v>736</v>
      </c>
      <c r="E5" s="12" t="s">
        <v>12</v>
      </c>
    </row>
    <row r="6" spans="1:5" ht="90" customHeight="1">
      <c r="A6" s="19" t="s">
        <v>737</v>
      </c>
      <c r="B6" s="19" t="s">
        <v>738</v>
      </c>
      <c r="C6" s="19" t="s">
        <v>739</v>
      </c>
      <c r="D6" s="19" t="s">
        <v>740</v>
      </c>
      <c r="E6" s="19" t="s">
        <v>741</v>
      </c>
    </row>
    <row r="7" spans="1:5" ht="90" customHeight="1">
      <c r="A7" s="16" t="s">
        <v>742</v>
      </c>
      <c r="B7" s="16" t="s">
        <v>743</v>
      </c>
      <c r="C7" s="16" t="s">
        <v>744</v>
      </c>
      <c r="D7" s="16" t="s">
        <v>745</v>
      </c>
      <c r="E7" s="16" t="s">
        <v>746</v>
      </c>
    </row>
    <row r="8" spans="1:5" ht="90" customHeight="1">
      <c r="A8" s="19" t="s">
        <v>747</v>
      </c>
      <c r="B8" s="19" t="s">
        <v>748</v>
      </c>
      <c r="C8" s="19" t="s">
        <v>749</v>
      </c>
      <c r="D8" s="19" t="s">
        <v>750</v>
      </c>
      <c r="E8" s="19" t="s">
        <v>751</v>
      </c>
    </row>
    <row r="9" spans="1:5" ht="90" customHeight="1">
      <c r="A9" s="16" t="s">
        <v>752</v>
      </c>
      <c r="B9" s="16" t="s">
        <v>753</v>
      </c>
      <c r="C9" s="16" t="s">
        <v>754</v>
      </c>
      <c r="D9" s="16" t="s">
        <v>755</v>
      </c>
      <c r="E9" s="16" t="s">
        <v>756</v>
      </c>
    </row>
    <row r="10" spans="1:5" ht="90" customHeight="1">
      <c r="A10" s="19" t="s">
        <v>757</v>
      </c>
      <c r="B10" s="19" t="s">
        <v>758</v>
      </c>
      <c r="C10" s="19" t="s">
        <v>759</v>
      </c>
      <c r="D10" s="19" t="s">
        <v>760</v>
      </c>
      <c r="E10" s="19" t="s">
        <v>761</v>
      </c>
    </row>
    <row r="11" spans="1:5" ht="90" customHeight="1">
      <c r="A11" s="16" t="s">
        <v>762</v>
      </c>
      <c r="B11" s="16" t="s">
        <v>763</v>
      </c>
      <c r="C11" s="16" t="s">
        <v>764</v>
      </c>
      <c r="D11" s="16" t="s">
        <v>765</v>
      </c>
      <c r="E11" s="16" t="s">
        <v>766</v>
      </c>
    </row>
    <row r="12" spans="1:5" ht="90" customHeight="1">
      <c r="A12" s="19" t="s">
        <v>767</v>
      </c>
      <c r="B12" s="19" t="s">
        <v>768</v>
      </c>
      <c r="C12" s="19" t="s">
        <v>769</v>
      </c>
      <c r="D12" s="19" t="s">
        <v>770</v>
      </c>
      <c r="E12" s="19" t="s">
        <v>771</v>
      </c>
    </row>
    <row r="13" spans="1:5" ht="90" customHeight="1">
      <c r="A13" s="16" t="s">
        <v>772</v>
      </c>
      <c r="B13" s="16" t="s">
        <v>773</v>
      </c>
      <c r="C13" s="16" t="s">
        <v>774</v>
      </c>
      <c r="D13" s="16" t="s">
        <v>775</v>
      </c>
      <c r="E13" s="16" t="s">
        <v>776</v>
      </c>
    </row>
    <row r="14" spans="1:5" ht="90" customHeight="1">
      <c r="A14" s="19" t="s">
        <v>777</v>
      </c>
      <c r="B14" s="19" t="s">
        <v>778</v>
      </c>
      <c r="C14" s="19" t="s">
        <v>779</v>
      </c>
      <c r="D14" s="19" t="s">
        <v>780</v>
      </c>
      <c r="E14" s="19" t="s">
        <v>781</v>
      </c>
    </row>
    <row r="15" spans="1:5" ht="23" customHeight="1">
      <c r="A15" s="10"/>
      <c r="B15" s="10"/>
      <c r="C15" s="10"/>
      <c r="D15" s="10"/>
      <c r="E15" s="10"/>
    </row>
    <row r="16" spans="1:5" ht="23" customHeight="1">
      <c r="A16" s="10"/>
      <c r="B16" s="10"/>
      <c r="C16" s="10"/>
      <c r="D16" s="10"/>
      <c r="E16" s="10"/>
    </row>
    <row r="17" spans="1:5" ht="23" customHeight="1">
      <c r="A17" s="10"/>
      <c r="B17" s="10"/>
      <c r="C17" s="10"/>
      <c r="D17" s="10"/>
      <c r="E17"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Concesiones</vt:lpstr>
      <vt:lpstr>Resumen</vt:lpstr>
      <vt:lpstr>Organismos</vt:lpstr>
      <vt:lpstr>Territorios</vt:lpstr>
      <vt:lpstr>Verificación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Israel Hernández</cp:lastModifiedBy>
  <dcterms:modified xsi:type="dcterms:W3CDTF">2026-10-15T10:55:56Z</dcterms:modified>
</cp:coreProperties>
</file>